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9090" tabRatio="650" activeTab="0"/>
  </bookViews>
  <sheets>
    <sheet name="申込書" sheetId="1" r:id="rId1"/>
    <sheet name="申込一覧表" sheetId="2" r:id="rId2"/>
    <sheet name="リレーオーダー用紙" sheetId="3" state="hidden" r:id="rId3"/>
    <sheet name="誓約書" sheetId="4" r:id="rId4"/>
    <sheet name="帯同計時" sheetId="5" r:id="rId5"/>
    <sheet name="メール" sheetId="6" state="hidden" r:id="rId6"/>
    <sheet name="団体" sheetId="7" state="hidden" r:id="rId7"/>
    <sheet name="所属1" sheetId="8" state="hidden" r:id="rId8"/>
    <sheet name="選手" sheetId="9" state="hidden" r:id="rId9"/>
    <sheet name="チーム" sheetId="10" state="hidden" r:id="rId10"/>
    <sheet name="エントリー" sheetId="11" state="hidden" r:id="rId11"/>
  </sheets>
  <definedNames>
    <definedName name="_xlnm.Print_Area" localSheetId="2">'リレーオーダー用紙'!$A$1:$I$65</definedName>
    <definedName name="_xlnm.Print_Area" localSheetId="1">'申込一覧表'!$A$1:$P$127</definedName>
    <definedName name="_xlnm.Print_Area" localSheetId="0">'申込書'!$A$1:$Z$46</definedName>
    <definedName name="_xlnm.Print_Area" localSheetId="3">'誓約書'!$A$1:$I$38</definedName>
    <definedName name="_xlnm.Print_Titles" localSheetId="1">'申込一覧表'!$1:$4</definedName>
  </definedNames>
  <calcPr fullCalcOnLoad="1"/>
</workbook>
</file>

<file path=xl/sharedStrings.xml><?xml version="1.0" encoding="utf-8"?>
<sst xmlns="http://schemas.openxmlformats.org/spreadsheetml/2006/main" count="361" uniqueCount="269">
  <si>
    <t>チーム登録番号：</t>
  </si>
  <si>
    <t>チーム名称：</t>
  </si>
  <si>
    <t>チーム略称：</t>
  </si>
  <si>
    <t>申込責任者：</t>
  </si>
  <si>
    <t>連絡先住所：</t>
  </si>
  <si>
    <t>〒</t>
  </si>
  <si>
    <t>℡</t>
  </si>
  <si>
    <t>大会初日：</t>
  </si>
  <si>
    <t>大会最終日：</t>
  </si>
  <si>
    <t>生年月日</t>
  </si>
  <si>
    <t>登録種別</t>
  </si>
  <si>
    <t>No</t>
  </si>
  <si>
    <t>姓</t>
  </si>
  <si>
    <t>名</t>
  </si>
  <si>
    <t>姓カナ</t>
  </si>
  <si>
    <t>名カナ</t>
  </si>
  <si>
    <t>チーム名</t>
  </si>
  <si>
    <t>合計年齢</t>
  </si>
  <si>
    <t>第一泳者</t>
  </si>
  <si>
    <t>第二泳者</t>
  </si>
  <si>
    <t>第三泳者</t>
  </si>
  <si>
    <t>第四泳者</t>
  </si>
  <si>
    <t>種目</t>
  </si>
  <si>
    <t>ｴﾝﾄﾘｰﾀｲﾑ</t>
  </si>
  <si>
    <t>－</t>
  </si>
  <si>
    <t>年齢</t>
  </si>
  <si>
    <t>区分</t>
  </si>
  <si>
    <t>Fax</t>
  </si>
  <si>
    <t>メールアドレス</t>
  </si>
  <si>
    <t>フリガナ</t>
  </si>
  <si>
    <t>◎参加人数</t>
  </si>
  <si>
    <t>女子</t>
  </si>
  <si>
    <t>男子</t>
  </si>
  <si>
    <t>合計</t>
  </si>
  <si>
    <t>◎リレー種目数</t>
  </si>
  <si>
    <t>◎個人種目数</t>
  </si>
  <si>
    <t>女子メドレー</t>
  </si>
  <si>
    <t>男子メドレー</t>
  </si>
  <si>
    <t>女子フリー</t>
  </si>
  <si>
    <t>男子フリー</t>
  </si>
  <si>
    <t>混合フリー</t>
  </si>
  <si>
    <t>リレー合計</t>
  </si>
  <si>
    <t>◎申込金明細</t>
  </si>
  <si>
    <t>プログラム</t>
  </si>
  <si>
    <t>合計金額</t>
  </si>
  <si>
    <t>【　男子　】</t>
  </si>
  <si>
    <t>【　女子　】</t>
  </si>
  <si>
    <t>１日目　種目②</t>
  </si>
  <si>
    <t>２日目　種目①</t>
  </si>
  <si>
    <t>２日目　種目②</t>
  </si>
  <si>
    <t>出場種目数</t>
  </si>
  <si>
    <t>①</t>
  </si>
  <si>
    <t>②</t>
  </si>
  <si>
    <t>③</t>
  </si>
  <si>
    <t>④</t>
  </si>
  <si>
    <t>＝</t>
  </si>
  <si>
    <t>×</t>
  </si>
  <si>
    <t>×</t>
  </si>
  <si>
    <t>種目重複</t>
  </si>
  <si>
    <t>１日目　種目①</t>
  </si>
  <si>
    <t>※個人種目の入力を先に行って下さい。</t>
  </si>
  <si>
    <t>色のついた部分のみ入力願います。</t>
  </si>
  <si>
    <t>リレーオーダー用紙</t>
  </si>
  <si>
    <t>申込一覧表</t>
  </si>
  <si>
    <t>申込書</t>
  </si>
  <si>
    <t>チーム名フリガナ：</t>
  </si>
  <si>
    <t>振込日</t>
  </si>
  <si>
    <t>名義</t>
  </si>
  <si>
    <t>金融機関</t>
  </si>
  <si>
    <t>チーム番号</t>
  </si>
  <si>
    <t>チーム略称</t>
  </si>
  <si>
    <t>連絡責任者名</t>
  </si>
  <si>
    <t>責任者カナ</t>
  </si>
  <si>
    <t>郵便番号</t>
  </si>
  <si>
    <t>チーム名カナ</t>
  </si>
  <si>
    <t>住所１</t>
  </si>
  <si>
    <t>住所２</t>
  </si>
  <si>
    <t>電話番号</t>
  </si>
  <si>
    <t>ＦＡＸ番号</t>
  </si>
  <si>
    <t>メールアドレス</t>
  </si>
  <si>
    <t>女子一般</t>
  </si>
  <si>
    <t>女子招待</t>
  </si>
  <si>
    <t>女子合計</t>
  </si>
  <si>
    <t>男子一般</t>
  </si>
  <si>
    <t>男子招待</t>
  </si>
  <si>
    <t>男子合計</t>
  </si>
  <si>
    <t>参加人数</t>
  </si>
  <si>
    <t>男女一般</t>
  </si>
  <si>
    <t>男女招待</t>
  </si>
  <si>
    <t>男女合計</t>
  </si>
  <si>
    <t>リレー種目数</t>
  </si>
  <si>
    <t>個人種目数</t>
  </si>
  <si>
    <t>女子MR</t>
  </si>
  <si>
    <t>女子FR</t>
  </si>
  <si>
    <t>男子MR</t>
  </si>
  <si>
    <t>男子FR</t>
  </si>
  <si>
    <t>混合MR</t>
  </si>
  <si>
    <t>混合FR</t>
  </si>
  <si>
    <t>ランキング</t>
  </si>
  <si>
    <t>入金金額</t>
  </si>
  <si>
    <t>No</t>
  </si>
  <si>
    <t>種　　目</t>
  </si>
  <si>
    <t>氏名</t>
  </si>
  <si>
    <t>資格</t>
  </si>
  <si>
    <t>経験</t>
  </si>
  <si>
    <t>役職</t>
  </si>
  <si>
    <t>１日目競技役員</t>
  </si>
  <si>
    <t>２日目競技役員</t>
  </si>
  <si>
    <t>所属番号</t>
  </si>
  <si>
    <t>所属名</t>
  </si>
  <si>
    <t>所属略称</t>
  </si>
  <si>
    <t>所属名カナ</t>
  </si>
  <si>
    <t>所属略称カナ</t>
  </si>
  <si>
    <t>選手No</t>
  </si>
  <si>
    <t>性別</t>
  </si>
  <si>
    <t>氏名カナ</t>
  </si>
  <si>
    <t>区分No</t>
  </si>
  <si>
    <t>JASF</t>
  </si>
  <si>
    <t>登録100</t>
  </si>
  <si>
    <t>氏名2</t>
  </si>
  <si>
    <t>団体番号</t>
  </si>
  <si>
    <t>種目No</t>
  </si>
  <si>
    <t>距離</t>
  </si>
  <si>
    <t>オープン</t>
  </si>
  <si>
    <t>エントリータイム</t>
  </si>
  <si>
    <t>エントリータイム</t>
  </si>
  <si>
    <t>性</t>
  </si>
  <si>
    <t>重複</t>
  </si>
  <si>
    <t>①</t>
  </si>
  <si>
    <t>②</t>
  </si>
  <si>
    <t xml:space="preserve"> 50m 平　泳　ぎ</t>
  </si>
  <si>
    <t>200m 個人メドレー</t>
  </si>
  <si>
    <t xml:space="preserve"> 50m 背　泳　ぎ</t>
  </si>
  <si>
    <t xml:space="preserve"> 50m 自　由　形</t>
  </si>
  <si>
    <t>大会名</t>
  </si>
  <si>
    <t>訂正締切日</t>
  </si>
  <si>
    <t>返信宛先</t>
  </si>
  <si>
    <t>内のみご入力下さい。</t>
  </si>
  <si>
    <t>部</t>
  </si>
  <si>
    <t>種目</t>
  </si>
  <si>
    <t>役員派遣期日</t>
  </si>
  <si>
    <t>氏　　名</t>
  </si>
  <si>
    <t>希望役職</t>
  </si>
  <si>
    <t>公認競技役員資格</t>
  </si>
  <si>
    <t>なし</t>
  </si>
  <si>
    <t>役職はご希望通りにならない場合もありますのでご了承ください。資格欄は該当資格を選んでください。</t>
  </si>
  <si>
    <t>上級・Ａ級</t>
  </si>
  <si>
    <t>１種・Ｂ級</t>
  </si>
  <si>
    <t>２種・Ｃ級</t>
  </si>
  <si>
    <t>※役員が２日間で替わる場合</t>
  </si>
  <si>
    <t>※近畿ブロック(大阪・兵庫・京都・和歌山・奈良・滋賀)より参加されるクラブは、</t>
  </si>
  <si>
    <t>　必ず競技役員１名を下記に明記ください。選考されたクラブに役員派遣をお願いします。</t>
  </si>
  <si>
    <t>　尚、競技役員には大会役員ポロシャツ及び昼食を配布いたします。</t>
  </si>
  <si>
    <t>混合4× 50mメドレーリレー</t>
  </si>
  <si>
    <t>混合4× 50mフリーリレー</t>
  </si>
  <si>
    <t>女子4× 50mメドレーリレー</t>
  </si>
  <si>
    <t>女子4× 50mフリーリレー</t>
  </si>
  <si>
    <t>男子4× 50mメドレーリレー</t>
  </si>
  <si>
    <t>男子4× 50mフリーリレー</t>
  </si>
  <si>
    <t>ｴﾝﾄﾘｰ数</t>
  </si>
  <si>
    <t>プロNo</t>
  </si>
  <si>
    <t>種目番号</t>
  </si>
  <si>
    <t>4× 50mメドレーリレー</t>
  </si>
  <si>
    <t>4× 50mフリーリレー</t>
  </si>
  <si>
    <t>種目名</t>
  </si>
  <si>
    <t>④</t>
  </si>
  <si>
    <t>③</t>
  </si>
  <si>
    <t>②</t>
  </si>
  <si>
    <t>①</t>
  </si>
  <si>
    <t>数</t>
  </si>
  <si>
    <t>No区分</t>
  </si>
  <si>
    <t>④</t>
  </si>
  <si>
    <t>③</t>
  </si>
  <si>
    <t>②</t>
  </si>
  <si>
    <t>①</t>
  </si>
  <si>
    <t>計</t>
  </si>
  <si>
    <t>④</t>
  </si>
  <si>
    <t>③</t>
  </si>
  <si>
    <t>②</t>
  </si>
  <si>
    <t>①</t>
  </si>
  <si>
    <t>No</t>
  </si>
  <si>
    <t>番号</t>
  </si>
  <si>
    <t>ｴﾝﾄﾘｰﾀｲﾑ</t>
  </si>
  <si>
    <t>No.</t>
  </si>
  <si>
    <t>泳者No</t>
  </si>
  <si>
    <t>種目数</t>
  </si>
  <si>
    <t>プロNo氏名</t>
  </si>
  <si>
    <t>プロ</t>
  </si>
  <si>
    <t>泳者4No</t>
  </si>
  <si>
    <t>泳者3No</t>
  </si>
  <si>
    <t>泳者2No</t>
  </si>
  <si>
    <t>泳者1No</t>
  </si>
  <si>
    <t>距離</t>
  </si>
  <si>
    <t>種目No</t>
  </si>
  <si>
    <t>オープン</t>
  </si>
  <si>
    <t>団体番号</t>
  </si>
  <si>
    <t>エントリータイム</t>
  </si>
  <si>
    <t>区分No</t>
  </si>
  <si>
    <t>学種</t>
  </si>
  <si>
    <t>チーム名カナ</t>
  </si>
  <si>
    <t>チーム名</t>
  </si>
  <si>
    <t>性別</t>
  </si>
  <si>
    <t>4× 25mフリーリレー</t>
  </si>
  <si>
    <t>4× 25mメドレーリレー</t>
  </si>
  <si>
    <t>男子4× 25mフリーリレー</t>
  </si>
  <si>
    <t>男子4× 25mメドレーリレー</t>
  </si>
  <si>
    <t>女子4× 25mフリーリレー</t>
  </si>
  <si>
    <t>女子4× 25mメドレーリレー</t>
  </si>
  <si>
    <t>混合4× 25mフリーリレー</t>
  </si>
  <si>
    <t>混合4× 25mメドレーリレー</t>
  </si>
  <si>
    <t>氏名カナ</t>
  </si>
  <si>
    <t>氏名２</t>
  </si>
  <si>
    <t>年齢</t>
  </si>
  <si>
    <t>選手No</t>
  </si>
  <si>
    <t>100m 自　由　形</t>
  </si>
  <si>
    <t>100m 背　泳　ぎ</t>
  </si>
  <si>
    <t>100m 平　泳　ぎ</t>
  </si>
  <si>
    <t>※リレーのみ出場できる場合</t>
  </si>
  <si>
    <t>ＹとＺを変更すること。</t>
  </si>
  <si>
    <t>jsca@tdsystem.co.jp</t>
  </si>
  <si>
    <t>Ｓ</t>
  </si>
  <si>
    <t>Ｍ</t>
  </si>
  <si>
    <t>Ｌ</t>
  </si>
  <si>
    <t>Ｏ</t>
  </si>
  <si>
    <t>役員ポロシャツサイズ</t>
  </si>
  <si>
    <t>ＸＯ</t>
  </si>
  <si>
    <t>ＸＸＯ</t>
  </si>
  <si>
    <t>別売りランキング速報</t>
  </si>
  <si>
    <t>別売りプログラム</t>
  </si>
  <si>
    <t>クラブ参加費　</t>
  </si>
  <si>
    <t>※クラブ参加費にはプログラム1部とランキング1部が含まれます</t>
  </si>
  <si>
    <t>400m 自　由　形</t>
  </si>
  <si>
    <t>個人種目(50m100m200m)</t>
  </si>
  <si>
    <t>個人種目(400m)</t>
  </si>
  <si>
    <t>大会委員長　殿</t>
  </si>
  <si>
    <t>マスターズ協会登録番号　　（　　　　　－　　　　　　　　）</t>
  </si>
  <si>
    <t>誓　約　書</t>
  </si>
  <si>
    <t>定期的に水泳練習を実施しており、自己の健康管理については一切の責任を負うこと</t>
  </si>
  <si>
    <t>を誓約いたします。</t>
  </si>
  <si>
    <t>クラブ名：　　　　　　　　　　　　　　　　　　　　　　　　　　　　　</t>
  </si>
  <si>
    <t>〒　　　　　－</t>
  </si>
  <si>
    <t>住所：　　　　　　　　　　　　　　　　　　　　　　　　　　　　　　　　</t>
  </si>
  <si>
    <t>　　　　　　　　</t>
  </si>
  <si>
    <t>ＴＥＬ：　　　　　　（　　　　　）　　　　　　　　　　　　　　　　　　　　</t>
  </si>
  <si>
    <t>責任者名：　　　　　　　　　　　　　　　　　　　　　　　印　　　　　</t>
  </si>
  <si>
    <t>出場選手・署名捺印</t>
  </si>
  <si>
    <t>私達は大会出場にあたり、健康についても何ら異常はなく、自己の健康管理</t>
  </si>
  <si>
    <t>一切の責任を負うことを証明捺印の上、ここに誓約致します。</t>
  </si>
  <si>
    <t>ＮＯ</t>
  </si>
  <si>
    <t>氏　　名</t>
  </si>
  <si>
    <t>印</t>
  </si>
  <si>
    <t>ＮＯ</t>
  </si>
  <si>
    <t>＊印はサインではなく、本人の印を捺印してください。</t>
  </si>
  <si>
    <t>100m バタフライ</t>
  </si>
  <si>
    <t>400m 個人メドレー</t>
  </si>
  <si>
    <t xml:space="preserve"> 50m バタフライ</t>
  </si>
  <si>
    <t>第１３回ＣＭＣ新年フェスティバル水泳競技大会</t>
  </si>
  <si>
    <t>個人種目(1500m)</t>
  </si>
  <si>
    <t>◎1500m種目代理計時員申込み</t>
  </si>
  <si>
    <t>種目</t>
  </si>
  <si>
    <t>1500m 自　由　形</t>
  </si>
  <si>
    <t xml:space="preserve">    年　　　　月　　　　日</t>
  </si>
  <si>
    <t>出場選手名</t>
  </si>
  <si>
    <t>代理計時員</t>
  </si>
  <si>
    <t>帯同計時員名</t>
  </si>
  <si>
    <t>必要</t>
  </si>
  <si>
    <t>不要</t>
  </si>
  <si>
    <t>1500m自由形の帯同計時員調査</t>
  </si>
  <si>
    <t>Ver1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</si>
</sst>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 種目&quot;"/>
    <numFmt numFmtId="182" formatCode="[$-411]ggge&quot;年&quot;m&quot;月&quot;d&quot;日&quot;;@"/>
    <numFmt numFmtId="183" formatCode="&quot; &quot;@"/>
    <numFmt numFmtId="184" formatCode="#,##0&quot; 円&quot;"/>
    <numFmt numFmtId="185" formatCode="m&quot;月&quot;d&quot;日（&quot;aaa&quot;)&quot;"/>
  </numFmts>
  <fonts count="7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10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5"/>
      <name val="ＭＳ ゴシック"/>
      <family val="3"/>
    </font>
    <font>
      <sz val="6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30"/>
      <name val="ＭＳ ゴシック"/>
      <family val="3"/>
    </font>
    <font>
      <sz val="6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2"/>
      <color rgb="FF0070C0"/>
      <name val="ＭＳ ゴシック"/>
      <family val="3"/>
    </font>
    <font>
      <sz val="6"/>
      <color theme="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2" fillId="0" borderId="0">
      <alignment vertical="center"/>
      <protection/>
    </xf>
    <xf numFmtId="0" fontId="67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56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vertical="center" shrinkToFit="1"/>
      <protection locked="0"/>
    </xf>
    <xf numFmtId="177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2" fillId="0" borderId="0" xfId="60" applyBorder="1" applyProtection="1">
      <alignment vertical="center"/>
      <protection/>
    </xf>
    <xf numFmtId="0" fontId="12" fillId="0" borderId="0" xfId="60" applyAlignment="1" applyProtection="1">
      <alignment horizontal="center" vertical="center"/>
      <protection/>
    </xf>
    <xf numFmtId="0" fontId="12" fillId="0" borderId="0" xfId="60" applyProtection="1">
      <alignment vertical="center"/>
      <protection/>
    </xf>
    <xf numFmtId="0" fontId="12" fillId="0" borderId="0" xfId="60" applyAlignment="1" applyProtection="1">
      <alignment vertical="center"/>
      <protection/>
    </xf>
    <xf numFmtId="0" fontId="14" fillId="0" borderId="0" xfId="60" applyFont="1" applyAlignment="1" applyProtection="1">
      <alignment vertical="center"/>
      <protection/>
    </xf>
    <xf numFmtId="0" fontId="12" fillId="0" borderId="0" xfId="60" applyFont="1" applyProtection="1">
      <alignment vertical="center"/>
      <protection locked="0"/>
    </xf>
    <xf numFmtId="0" fontId="12" fillId="0" borderId="0" xfId="60" applyProtection="1">
      <alignment vertical="center"/>
      <protection locked="0"/>
    </xf>
    <xf numFmtId="0" fontId="12" fillId="0" borderId="0" xfId="60" applyAlignment="1" applyProtection="1">
      <alignment horizontal="center" vertical="center"/>
      <protection locked="0"/>
    </xf>
    <xf numFmtId="0" fontId="14" fillId="0" borderId="0" xfId="60" applyFont="1" applyAlignment="1" applyProtection="1">
      <alignment horizontal="center" vertical="center"/>
      <protection/>
    </xf>
    <xf numFmtId="0" fontId="13" fillId="0" borderId="0" xfId="60" applyFont="1" applyAlignment="1" applyProtection="1">
      <alignment horizontal="left" vertical="center"/>
      <protection/>
    </xf>
    <xf numFmtId="0" fontId="13" fillId="0" borderId="0" xfId="60" applyFont="1" applyBorder="1" applyAlignment="1" applyProtection="1">
      <alignment horizontal="left" vertical="center"/>
      <protection/>
    </xf>
    <xf numFmtId="0" fontId="12" fillId="0" borderId="0" xfId="60" applyBorder="1" applyAlignment="1" applyProtection="1">
      <alignment horizontal="left" vertical="center"/>
      <protection/>
    </xf>
    <xf numFmtId="0" fontId="13" fillId="0" borderId="0" xfId="60" applyFont="1" applyBorder="1" applyAlignment="1" applyProtection="1">
      <alignment vertical="center"/>
      <protection/>
    </xf>
    <xf numFmtId="0" fontId="12" fillId="0" borderId="0" xfId="60" applyBorder="1" applyAlignment="1" applyProtection="1">
      <alignment horizontal="center" vertical="center"/>
      <protection/>
    </xf>
    <xf numFmtId="0" fontId="13" fillId="0" borderId="0" xfId="60" applyFont="1" applyAlignment="1" applyProtection="1">
      <alignment horizontal="right" vertical="center"/>
      <protection locked="0"/>
    </xf>
    <xf numFmtId="0" fontId="15" fillId="0" borderId="0" xfId="60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/>
    </xf>
    <xf numFmtId="0" fontId="12" fillId="0" borderId="10" xfId="60" applyBorder="1" applyAlignment="1" applyProtection="1">
      <alignment horizontal="center" vertical="center"/>
      <protection/>
    </xf>
    <xf numFmtId="0" fontId="12" fillId="0" borderId="16" xfId="60" applyBorder="1" applyAlignment="1" applyProtection="1">
      <alignment horizontal="center" vertical="center"/>
      <protection/>
    </xf>
    <xf numFmtId="0" fontId="12" fillId="0" borderId="17" xfId="60" applyBorder="1" applyAlignment="1" applyProtection="1">
      <alignment horizontal="center" vertical="center"/>
      <protection/>
    </xf>
    <xf numFmtId="0" fontId="12" fillId="0" borderId="18" xfId="60" applyBorder="1" applyAlignment="1" applyProtection="1">
      <alignment horizontal="center" vertical="center"/>
      <protection/>
    </xf>
    <xf numFmtId="0" fontId="12" fillId="0" borderId="18" xfId="60" applyBorder="1" applyProtection="1">
      <alignment vertical="center"/>
      <protection locked="0"/>
    </xf>
    <xf numFmtId="0" fontId="12" fillId="0" borderId="19" xfId="60" applyBorder="1" applyAlignment="1" applyProtection="1">
      <alignment horizontal="center" vertical="center"/>
      <protection/>
    </xf>
    <xf numFmtId="0" fontId="12" fillId="0" borderId="20" xfId="60" applyBorder="1" applyProtection="1">
      <alignment vertical="center"/>
      <protection locked="0"/>
    </xf>
    <xf numFmtId="0" fontId="12" fillId="0" borderId="21" xfId="60" applyBorder="1" applyAlignment="1" applyProtection="1">
      <alignment horizontal="center" vertical="center"/>
      <protection/>
    </xf>
    <xf numFmtId="0" fontId="12" fillId="0" borderId="19" xfId="60" applyBorder="1" applyProtection="1">
      <alignment vertical="center"/>
      <protection locked="0"/>
    </xf>
    <xf numFmtId="0" fontId="12" fillId="0" borderId="22" xfId="60" applyBorder="1" applyProtection="1">
      <alignment vertical="center"/>
      <protection locked="0"/>
    </xf>
    <xf numFmtId="0" fontId="12" fillId="0" borderId="21" xfId="60" applyBorder="1" applyProtection="1">
      <alignment vertical="center"/>
      <protection locked="0"/>
    </xf>
    <xf numFmtId="0" fontId="12" fillId="0" borderId="23" xfId="60" applyBorder="1" applyProtection="1">
      <alignment vertical="center"/>
      <protection locked="0"/>
    </xf>
    <xf numFmtId="0" fontId="12" fillId="0" borderId="14" xfId="60" applyBorder="1" applyAlignment="1" applyProtection="1">
      <alignment horizontal="center" vertical="center"/>
      <protection/>
    </xf>
    <xf numFmtId="0" fontId="12" fillId="0" borderId="14" xfId="60" applyBorder="1" applyProtection="1">
      <alignment vertical="center"/>
      <protection locked="0"/>
    </xf>
    <xf numFmtId="0" fontId="12" fillId="0" borderId="24" xfId="60" applyBorder="1" applyAlignment="1" applyProtection="1">
      <alignment horizontal="center" vertical="center"/>
      <protection/>
    </xf>
    <xf numFmtId="0" fontId="12" fillId="0" borderId="25" xfId="60" applyBorder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56" fontId="3" fillId="34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right" vertical="center"/>
      <protection/>
    </xf>
    <xf numFmtId="0" fontId="24" fillId="35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1" fontId="23" fillId="35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 quotePrefix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26" xfId="0" applyFont="1" applyFill="1" applyBorder="1" applyAlignment="1" applyProtection="1">
      <alignment horizontal="center" vertical="center" shrinkToFit="1"/>
      <protection/>
    </xf>
    <xf numFmtId="0" fontId="22" fillId="0" borderId="26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181" fontId="21" fillId="0" borderId="0" xfId="0" applyNumberFormat="1" applyFont="1" applyFill="1" applyAlignment="1" applyProtection="1">
      <alignment horizontal="right" vertical="center"/>
      <protection/>
    </xf>
    <xf numFmtId="181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79" fontId="21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vertical="center"/>
      <protection/>
    </xf>
    <xf numFmtId="179" fontId="21" fillId="34" borderId="0" xfId="0" applyNumberFormat="1" applyFont="1" applyFill="1" applyBorder="1" applyAlignment="1" applyProtection="1">
      <alignment horizontal="right" vertical="center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center" vertical="center"/>
      <protection/>
    </xf>
    <xf numFmtId="184" fontId="23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3" fontId="25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 shrinkToFit="1"/>
      <protection/>
    </xf>
    <xf numFmtId="182" fontId="22" fillId="0" borderId="0" xfId="0" applyNumberFormat="1" applyFont="1" applyFill="1" applyAlignment="1" applyProtection="1">
      <alignment vertical="center" shrinkToFi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 applyProtection="1">
      <alignment vertical="center"/>
      <protection/>
    </xf>
    <xf numFmtId="176" fontId="21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vertical="center"/>
      <protection locked="0"/>
    </xf>
    <xf numFmtId="183" fontId="25" fillId="36" borderId="10" xfId="0" applyNumberFormat="1" applyFont="1" applyFill="1" applyBorder="1" applyAlignment="1" applyProtection="1">
      <alignment vertical="center" shrinkToFit="1"/>
      <protection locked="0"/>
    </xf>
    <xf numFmtId="177" fontId="18" fillId="36" borderId="1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/>
    </xf>
    <xf numFmtId="1" fontId="21" fillId="0" borderId="0" xfId="0" applyNumberFormat="1" applyFont="1" applyFill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1" fontId="21" fillId="0" borderId="0" xfId="0" applyNumberFormat="1" applyFont="1" applyFill="1" applyAlignment="1" applyProtection="1">
      <alignment vertical="center"/>
      <protection/>
    </xf>
    <xf numFmtId="176" fontId="21" fillId="37" borderId="10" xfId="0" applyNumberFormat="1" applyFont="1" applyFill="1" applyBorder="1" applyAlignment="1" applyProtection="1">
      <alignment horizontal="center" vertical="center"/>
      <protection locked="0"/>
    </xf>
    <xf numFmtId="0" fontId="21" fillId="37" borderId="10" xfId="0" applyFont="1" applyFill="1" applyBorder="1" applyAlignment="1" applyProtection="1">
      <alignment horizontal="center" vertical="center"/>
      <protection locked="0"/>
    </xf>
    <xf numFmtId="0" fontId="21" fillId="37" borderId="10" xfId="0" applyFont="1" applyFill="1" applyBorder="1" applyAlignment="1" applyProtection="1">
      <alignment vertical="center"/>
      <protection locked="0"/>
    </xf>
    <xf numFmtId="183" fontId="25" fillId="37" borderId="10" xfId="0" applyNumberFormat="1" applyFont="1" applyFill="1" applyBorder="1" applyAlignment="1" applyProtection="1">
      <alignment vertical="center" shrinkToFit="1"/>
      <protection locked="0"/>
    </xf>
    <xf numFmtId="177" fontId="18" fillId="37" borderId="10" xfId="0" applyNumberFormat="1" applyFont="1" applyFill="1" applyBorder="1" applyAlignment="1" applyProtection="1">
      <alignment vertical="center"/>
      <protection locked="0"/>
    </xf>
    <xf numFmtId="0" fontId="12" fillId="0" borderId="0" xfId="60" applyBorder="1" applyProtection="1">
      <alignment vertical="center"/>
      <protection locked="0"/>
    </xf>
    <xf numFmtId="0" fontId="13" fillId="0" borderId="0" xfId="60" applyFont="1" applyAlignment="1" applyProtection="1">
      <alignment vertical="center"/>
      <protection locked="0"/>
    </xf>
    <xf numFmtId="0" fontId="18" fillId="0" borderId="0" xfId="60" applyFont="1" applyProtection="1">
      <alignment vertical="center"/>
      <protection locked="0"/>
    </xf>
    <xf numFmtId="0" fontId="18" fillId="0" borderId="0" xfId="60" applyFont="1" applyBorder="1" applyProtection="1">
      <alignment vertical="center"/>
      <protection locked="0"/>
    </xf>
    <xf numFmtId="0" fontId="12" fillId="0" borderId="29" xfId="60" applyBorder="1" applyProtection="1">
      <alignment vertical="center"/>
      <protection locked="0"/>
    </xf>
    <xf numFmtId="0" fontId="12" fillId="0" borderId="30" xfId="60" applyBorder="1" applyProtection="1">
      <alignment vertical="center"/>
      <protection locked="0"/>
    </xf>
    <xf numFmtId="0" fontId="12" fillId="0" borderId="31" xfId="60" applyBorder="1" applyProtection="1">
      <alignment vertical="center"/>
      <protection locked="0"/>
    </xf>
    <xf numFmtId="0" fontId="12" fillId="0" borderId="27" xfId="60" applyBorder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9" fillId="0" borderId="0" xfId="0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179" fontId="21" fillId="0" borderId="0" xfId="0" applyNumberFormat="1" applyFont="1" applyFill="1" applyAlignment="1" applyProtection="1">
      <alignment horizontal="right" vertical="center"/>
      <protection/>
    </xf>
    <xf numFmtId="179" fontId="21" fillId="0" borderId="0" xfId="0" applyNumberFormat="1" applyFont="1" applyFill="1" applyAlignment="1" applyProtection="1">
      <alignment horizontal="center" vertical="center"/>
      <protection/>
    </xf>
    <xf numFmtId="3" fontId="21" fillId="35" borderId="10" xfId="0" applyNumberFormat="1" applyFont="1" applyFill="1" applyBorder="1" applyAlignment="1" applyProtection="1">
      <alignment horizontal="center" vertical="center"/>
      <protection locked="0"/>
    </xf>
    <xf numFmtId="176" fontId="18" fillId="0" borderId="16" xfId="0" applyNumberFormat="1" applyFont="1" applyFill="1" applyBorder="1" applyAlignment="1" applyProtection="1">
      <alignment horizontal="center" vertical="center"/>
      <protection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84" fontId="18" fillId="0" borderId="16" xfId="0" applyNumberFormat="1" applyFont="1" applyFill="1" applyBorder="1" applyAlignment="1" applyProtection="1">
      <alignment horizontal="center" vertical="center" shrinkToFit="1"/>
      <protection/>
    </xf>
    <xf numFmtId="184" fontId="18" fillId="0" borderId="26" xfId="0" applyNumberFormat="1" applyFont="1" applyFill="1" applyBorder="1" applyAlignment="1" applyProtection="1">
      <alignment horizontal="center" vertical="center" shrinkToFit="1"/>
      <protection/>
    </xf>
    <xf numFmtId="184" fontId="18" fillId="0" borderId="17" xfId="0" applyNumberFormat="1" applyFont="1" applyFill="1" applyBorder="1" applyAlignment="1" applyProtection="1">
      <alignment horizontal="center" vertical="center" shrinkToFit="1"/>
      <protection/>
    </xf>
    <xf numFmtId="3" fontId="21" fillId="35" borderId="16" xfId="0" applyNumberFormat="1" applyFont="1" applyFill="1" applyBorder="1" applyAlignment="1" applyProtection="1">
      <alignment horizontal="center" vertical="center"/>
      <protection locked="0"/>
    </xf>
    <xf numFmtId="3" fontId="21" fillId="35" borderId="26" xfId="0" applyNumberFormat="1" applyFont="1" applyFill="1" applyBorder="1" applyAlignment="1" applyProtection="1">
      <alignment horizontal="center" vertical="center"/>
      <protection locked="0"/>
    </xf>
    <xf numFmtId="3" fontId="21" fillId="35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35" borderId="16" xfId="0" applyFont="1" applyFill="1" applyBorder="1" applyAlignment="1" applyProtection="1">
      <alignment horizontal="center" vertical="center"/>
      <protection locked="0"/>
    </xf>
    <xf numFmtId="0" fontId="21" fillId="35" borderId="17" xfId="0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Border="1" applyAlignment="1" applyProtection="1">
      <alignment horizontal="center" vertical="center"/>
      <protection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 locked="0"/>
    </xf>
    <xf numFmtId="0" fontId="22" fillId="35" borderId="17" xfId="0" applyFont="1" applyFill="1" applyBorder="1" applyAlignment="1" applyProtection="1">
      <alignment horizontal="center" vertical="center"/>
      <protection locked="0"/>
    </xf>
    <xf numFmtId="0" fontId="30" fillId="35" borderId="32" xfId="0" applyFont="1" applyFill="1" applyBorder="1" applyAlignment="1" applyProtection="1">
      <alignment horizontal="left" vertical="center"/>
      <protection locked="0"/>
    </xf>
    <xf numFmtId="0" fontId="30" fillId="35" borderId="13" xfId="0" applyFont="1" applyFill="1" applyBorder="1" applyAlignment="1" applyProtection="1">
      <alignment horizontal="left" vertical="center"/>
      <protection locked="0"/>
    </xf>
    <xf numFmtId="0" fontId="30" fillId="35" borderId="33" xfId="0" applyFont="1" applyFill="1" applyBorder="1" applyAlignment="1" applyProtection="1">
      <alignment horizontal="left" vertical="center"/>
      <protection locked="0"/>
    </xf>
    <xf numFmtId="0" fontId="19" fillId="35" borderId="16" xfId="0" applyFont="1" applyFill="1" applyBorder="1" applyAlignment="1" applyProtection="1">
      <alignment horizontal="left" vertical="center"/>
      <protection locked="0"/>
    </xf>
    <xf numFmtId="0" fontId="19" fillId="35" borderId="26" xfId="0" applyFont="1" applyFill="1" applyBorder="1" applyAlignment="1" applyProtection="1">
      <alignment horizontal="left" vertical="center"/>
      <protection locked="0"/>
    </xf>
    <xf numFmtId="0" fontId="19" fillId="35" borderId="17" xfId="0" applyFont="1" applyFill="1" applyBorder="1" applyAlignment="1" applyProtection="1">
      <alignment horizontal="left" vertical="center"/>
      <protection locked="0"/>
    </xf>
    <xf numFmtId="181" fontId="21" fillId="0" borderId="0" xfId="0" applyNumberFormat="1" applyFont="1" applyFill="1" applyAlignment="1" applyProtection="1">
      <alignment horizontal="right" vertical="center"/>
      <protection/>
    </xf>
    <xf numFmtId="0" fontId="19" fillId="35" borderId="32" xfId="0" applyFont="1" applyFill="1" applyBorder="1" applyAlignment="1" applyProtection="1">
      <alignment horizontal="left" vertical="center"/>
      <protection locked="0"/>
    </xf>
    <xf numFmtId="0" fontId="19" fillId="35" borderId="13" xfId="0" applyFont="1" applyFill="1" applyBorder="1" applyAlignment="1" applyProtection="1">
      <alignment horizontal="left" vertical="center"/>
      <protection locked="0"/>
    </xf>
    <xf numFmtId="0" fontId="19" fillId="35" borderId="33" xfId="0" applyFont="1" applyFill="1" applyBorder="1" applyAlignment="1" applyProtection="1">
      <alignment horizontal="left" vertical="center"/>
      <protection locked="0"/>
    </xf>
    <xf numFmtId="180" fontId="21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9" fillId="0" borderId="34" xfId="0" applyFont="1" applyFill="1" applyBorder="1" applyAlignment="1" applyProtection="1">
      <alignment horizontal="right" vertical="center"/>
      <protection/>
    </xf>
    <xf numFmtId="1" fontId="21" fillId="0" borderId="0" xfId="0" applyNumberFormat="1" applyFont="1" applyFill="1" applyAlignment="1" applyProtection="1">
      <alignment horizontal="right" vertical="center"/>
      <protection/>
    </xf>
    <xf numFmtId="0" fontId="30" fillId="35" borderId="27" xfId="0" applyFont="1" applyFill="1" applyBorder="1" applyAlignment="1" applyProtection="1">
      <alignment horizontal="left" vertical="center"/>
      <protection locked="0"/>
    </xf>
    <xf numFmtId="0" fontId="30" fillId="35" borderId="12" xfId="0" applyFont="1" applyFill="1" applyBorder="1" applyAlignment="1" applyProtection="1">
      <alignment horizontal="left" vertical="center"/>
      <protection locked="0"/>
    </xf>
    <xf numFmtId="0" fontId="30" fillId="35" borderId="2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49" fontId="23" fillId="35" borderId="16" xfId="0" applyNumberFormat="1" applyFont="1" applyFill="1" applyBorder="1" applyAlignment="1" applyProtection="1">
      <alignment horizontal="left" vertical="center"/>
      <protection locked="0"/>
    </xf>
    <xf numFmtId="49" fontId="23" fillId="35" borderId="26" xfId="0" applyNumberFormat="1" applyFont="1" applyFill="1" applyBorder="1" applyAlignment="1" applyProtection="1">
      <alignment horizontal="left" vertical="center"/>
      <protection locked="0"/>
    </xf>
    <xf numFmtId="49" fontId="23" fillId="35" borderId="17" xfId="0" applyNumberFormat="1" applyFont="1" applyFill="1" applyBorder="1" applyAlignment="1" applyProtection="1">
      <alignment horizontal="left" vertical="center"/>
      <protection locked="0"/>
    </xf>
    <xf numFmtId="0" fontId="22" fillId="35" borderId="16" xfId="0" applyFont="1" applyFill="1" applyBorder="1" applyAlignment="1" applyProtection="1">
      <alignment horizontal="left" vertical="center"/>
      <protection locked="0"/>
    </xf>
    <xf numFmtId="0" fontId="22" fillId="35" borderId="26" xfId="0" applyFont="1" applyFill="1" applyBorder="1" applyAlignment="1" applyProtection="1">
      <alignment horizontal="left" vertical="center"/>
      <protection locked="0"/>
    </xf>
    <xf numFmtId="0" fontId="22" fillId="35" borderId="17" xfId="0" applyFont="1" applyFill="1" applyBorder="1" applyAlignment="1" applyProtection="1">
      <alignment horizontal="left" vertical="center"/>
      <protection locked="0"/>
    </xf>
    <xf numFmtId="0" fontId="23" fillId="35" borderId="16" xfId="0" applyFont="1" applyFill="1" applyBorder="1" applyAlignment="1" applyProtection="1">
      <alignment horizontal="left" vertical="center"/>
      <protection locked="0"/>
    </xf>
    <xf numFmtId="0" fontId="23" fillId="35" borderId="26" xfId="0" applyFont="1" applyFill="1" applyBorder="1" applyAlignment="1" applyProtection="1">
      <alignment horizontal="left" vertical="center"/>
      <protection locked="0"/>
    </xf>
    <xf numFmtId="0" fontId="23" fillId="35" borderId="17" xfId="0" applyFont="1" applyFill="1" applyBorder="1" applyAlignment="1" applyProtection="1">
      <alignment horizontal="left" vertical="center"/>
      <protection locked="0"/>
    </xf>
    <xf numFmtId="49" fontId="23" fillId="34" borderId="0" xfId="0" applyNumberFormat="1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vertical="center" shrinkToFit="1"/>
      <protection locked="0"/>
    </xf>
    <xf numFmtId="0" fontId="22" fillId="35" borderId="26" xfId="0" applyFont="1" applyFill="1" applyBorder="1" applyAlignment="1" applyProtection="1">
      <alignment vertical="center" shrinkToFit="1"/>
      <protection locked="0"/>
    </xf>
    <xf numFmtId="0" fontId="22" fillId="35" borderId="17" xfId="0" applyFont="1" applyFill="1" applyBorder="1" applyAlignment="1" applyProtection="1">
      <alignment vertical="center" shrinkToFit="1"/>
      <protection locked="0"/>
    </xf>
    <xf numFmtId="0" fontId="27" fillId="35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0" fontId="28" fillId="35" borderId="16" xfId="0" applyFont="1" applyFill="1" applyBorder="1" applyAlignment="1" applyProtection="1">
      <alignment horizontal="left" vertical="center"/>
      <protection locked="0"/>
    </xf>
    <xf numFmtId="0" fontId="28" fillId="35" borderId="26" xfId="0" applyFont="1" applyFill="1" applyBorder="1" applyAlignment="1" applyProtection="1">
      <alignment horizontal="left" vertical="center"/>
      <protection locked="0"/>
    </xf>
    <xf numFmtId="0" fontId="28" fillId="35" borderId="17" xfId="0" applyFont="1" applyFill="1" applyBorder="1" applyAlignment="1" applyProtection="1">
      <alignment horizontal="left" vertical="center"/>
      <protection locked="0"/>
    </xf>
    <xf numFmtId="185" fontId="18" fillId="0" borderId="16" xfId="0" applyNumberFormat="1" applyFont="1" applyFill="1" applyBorder="1" applyAlignment="1" applyProtection="1">
      <alignment horizontal="center" vertical="center"/>
      <protection/>
    </xf>
    <xf numFmtId="185" fontId="18" fillId="0" borderId="17" xfId="0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 vertical="center" shrinkToFit="1"/>
      <protection/>
    </xf>
    <xf numFmtId="0" fontId="31" fillId="34" borderId="0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 shrinkToFit="1"/>
      <protection/>
    </xf>
    <xf numFmtId="0" fontId="21" fillId="0" borderId="17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0" borderId="0" xfId="60" applyFont="1" applyBorder="1" applyAlignment="1" applyProtection="1">
      <alignment horizontal="center" vertical="center"/>
      <protection/>
    </xf>
    <xf numFmtId="0" fontId="14" fillId="0" borderId="0" xfId="60" applyFont="1" applyAlignment="1" applyProtection="1">
      <alignment horizontal="center" vertical="center"/>
      <protection/>
    </xf>
    <xf numFmtId="0" fontId="16" fillId="0" borderId="0" xfId="60" applyFont="1" applyAlignment="1" applyProtection="1">
      <alignment vertical="center"/>
      <protection locked="0"/>
    </xf>
    <xf numFmtId="0" fontId="20" fillId="0" borderId="0" xfId="60" applyFont="1" applyBorder="1" applyAlignment="1" applyProtection="1">
      <alignment horizontal="center" vertical="center"/>
      <protection/>
    </xf>
    <xf numFmtId="0" fontId="17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マスターズ誓約書" xfId="60"/>
    <cellStyle name="良い" xfId="61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showGridLines="0" tabSelected="1" zoomScalePageLayoutView="0" workbookViewId="0" topLeftCell="A1">
      <selection activeCell="C5" sqref="C5"/>
    </sheetView>
  </sheetViews>
  <sheetFormatPr defaultColWidth="9.00390625" defaultRowHeight="22.5" customHeight="1"/>
  <cols>
    <col min="1" max="1" width="5.25390625" style="2" customWidth="1"/>
    <col min="2" max="2" width="22.625" style="2" customWidth="1"/>
    <col min="3" max="24" width="3.75390625" style="2" customWidth="1"/>
    <col min="25" max="26" width="3.75390625" style="2" hidden="1" customWidth="1"/>
    <col min="27" max="27" width="13.00390625" style="2" hidden="1" customWidth="1"/>
    <col min="28" max="28" width="9.125" style="2" hidden="1" customWidth="1"/>
    <col min="29" max="29" width="4.00390625" style="2" hidden="1" customWidth="1"/>
    <col min="30" max="43" width="9.125" style="2" hidden="1" customWidth="1"/>
    <col min="44" max="52" width="0" style="2" hidden="1" customWidth="1"/>
    <col min="53" max="16384" width="9.125" style="2" customWidth="1"/>
  </cols>
  <sheetData>
    <row r="1" spans="1:25" ht="18" customHeight="1">
      <c r="A1" s="87"/>
      <c r="B1" s="88" t="s">
        <v>256</v>
      </c>
      <c r="C1" s="88"/>
      <c r="D1" s="88"/>
      <c r="E1" s="88"/>
      <c r="F1" s="88"/>
      <c r="G1" s="88"/>
      <c r="H1" s="88"/>
      <c r="I1" s="88"/>
      <c r="J1" s="88"/>
      <c r="K1" s="87"/>
      <c r="L1" s="87"/>
      <c r="M1" s="87"/>
      <c r="N1" s="87"/>
      <c r="O1" s="87"/>
      <c r="P1" s="87"/>
      <c r="Q1" s="87"/>
      <c r="R1" s="87"/>
      <c r="S1" s="87"/>
      <c r="T1" s="207" t="s">
        <v>64</v>
      </c>
      <c r="U1" s="208"/>
      <c r="V1" s="208"/>
      <c r="W1" s="209"/>
      <c r="X1" s="87"/>
      <c r="Y1" s="87"/>
    </row>
    <row r="2" spans="1:25" ht="11.2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7"/>
      <c r="L2" s="87"/>
      <c r="M2" s="87"/>
      <c r="N2" s="87"/>
      <c r="O2" s="87"/>
      <c r="P2" s="87"/>
      <c r="Q2" s="87"/>
      <c r="R2" s="87"/>
      <c r="S2" s="87"/>
      <c r="T2" s="87"/>
      <c r="U2" s="89"/>
      <c r="V2" s="89"/>
      <c r="W2" s="89"/>
      <c r="X2" s="89"/>
      <c r="Y2" s="87"/>
    </row>
    <row r="3" spans="1:25" ht="22.5" customHeight="1">
      <c r="A3" s="168" t="s">
        <v>268</v>
      </c>
      <c r="B3" s="90"/>
      <c r="C3" s="219"/>
      <c r="D3" s="219"/>
      <c r="E3" s="219"/>
      <c r="F3" s="219"/>
      <c r="G3" s="219"/>
      <c r="H3" s="219"/>
      <c r="I3" s="219"/>
      <c r="J3" s="87"/>
      <c r="K3" s="87"/>
      <c r="L3" s="87"/>
      <c r="M3" s="87"/>
      <c r="N3" s="87"/>
      <c r="O3" s="87"/>
      <c r="P3" s="91"/>
      <c r="Q3" s="92" t="s">
        <v>137</v>
      </c>
      <c r="R3" s="87"/>
      <c r="S3" s="92"/>
      <c r="T3" s="92"/>
      <c r="U3" s="92"/>
      <c r="V3" s="92"/>
      <c r="W3" s="87"/>
      <c r="X3" s="87"/>
      <c r="Y3" s="87"/>
    </row>
    <row r="4" spans="1:27" ht="12.75" customHeight="1">
      <c r="A4" s="87"/>
      <c r="B4" s="93"/>
      <c r="C4" s="93"/>
      <c r="D4" s="93"/>
      <c r="E4" s="93"/>
      <c r="F4" s="93"/>
      <c r="G4" s="93"/>
      <c r="H4" s="93"/>
      <c r="I4" s="93"/>
      <c r="J4" s="93"/>
      <c r="K4" s="87"/>
      <c r="L4" s="87"/>
      <c r="M4" s="87"/>
      <c r="N4" s="87"/>
      <c r="O4" s="87"/>
      <c r="P4" s="87"/>
      <c r="Q4" s="87"/>
      <c r="R4" s="87"/>
      <c r="S4" s="87"/>
      <c r="T4" s="224"/>
      <c r="U4" s="224"/>
      <c r="V4" s="224"/>
      <c r="W4" s="224"/>
      <c r="X4" s="224"/>
      <c r="Y4" s="87"/>
      <c r="AA4" s="2">
        <f>IF(C5="","",C5&amp;D5&amp;"0"&amp;G5&amp;H5&amp;I5)</f>
      </c>
    </row>
    <row r="5" spans="1:27" ht="19.5" customHeight="1">
      <c r="A5" s="87"/>
      <c r="B5" s="95" t="s">
        <v>0</v>
      </c>
      <c r="C5" s="96"/>
      <c r="D5" s="96"/>
      <c r="E5" s="97" t="s">
        <v>24</v>
      </c>
      <c r="F5" s="98">
        <v>0</v>
      </c>
      <c r="G5" s="96"/>
      <c r="H5" s="96"/>
      <c r="I5" s="96"/>
      <c r="J5" s="87"/>
      <c r="K5" s="87"/>
      <c r="L5" s="87"/>
      <c r="M5" s="87"/>
      <c r="N5" s="87"/>
      <c r="O5" s="87"/>
      <c r="P5" s="95" t="s">
        <v>2</v>
      </c>
      <c r="Q5" s="210"/>
      <c r="R5" s="211"/>
      <c r="S5" s="211"/>
      <c r="T5" s="211"/>
      <c r="U5" s="211"/>
      <c r="V5" s="212"/>
      <c r="W5" s="99"/>
      <c r="X5" s="87"/>
      <c r="Y5" s="87"/>
      <c r="AA5" s="6">
        <f>IF(C5="","",C5&amp;D5&amp;G5&amp;H5&amp;I5)</f>
      </c>
    </row>
    <row r="6" spans="1:25" ht="9" customHeight="1">
      <c r="A6" s="87"/>
      <c r="B6" s="100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9.5" customHeight="1">
      <c r="A7" s="87"/>
      <c r="B7" s="95" t="s">
        <v>1</v>
      </c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5"/>
      <c r="X7" s="87"/>
      <c r="Y7" s="87"/>
    </row>
    <row r="8" spans="1:25" ht="9" customHeight="1">
      <c r="A8" s="87"/>
      <c r="B8" s="100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7" ht="14.25" customHeight="1">
      <c r="A9" s="87"/>
      <c r="B9" s="101" t="s">
        <v>29</v>
      </c>
      <c r="C9" s="220"/>
      <c r="D9" s="221"/>
      <c r="E9" s="221"/>
      <c r="F9" s="221"/>
      <c r="G9" s="221"/>
      <c r="H9" s="221"/>
      <c r="I9" s="221"/>
      <c r="J9" s="221"/>
      <c r="K9" s="222"/>
      <c r="L9" s="87"/>
      <c r="M9" s="100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AA9" s="37"/>
    </row>
    <row r="10" spans="1:27" ht="14.25" customHeight="1" hidden="1">
      <c r="A10" s="87"/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AA10" s="37"/>
    </row>
    <row r="11" spans="1:27" ht="19.5" customHeight="1">
      <c r="A11" s="87"/>
      <c r="B11" s="95" t="s">
        <v>3</v>
      </c>
      <c r="C11" s="223"/>
      <c r="D11" s="223"/>
      <c r="E11" s="223"/>
      <c r="F11" s="223"/>
      <c r="G11" s="223"/>
      <c r="H11" s="223"/>
      <c r="I11" s="223"/>
      <c r="J11" s="223"/>
      <c r="K11" s="223"/>
      <c r="L11" s="104"/>
      <c r="M11" s="87"/>
      <c r="N11" s="87"/>
      <c r="O11" s="87"/>
      <c r="P11" s="87"/>
      <c r="Q11" s="105"/>
      <c r="R11" s="95" t="s">
        <v>65</v>
      </c>
      <c r="S11" s="225"/>
      <c r="T11" s="226"/>
      <c r="U11" s="226"/>
      <c r="V11" s="227"/>
      <c r="W11" s="87"/>
      <c r="X11" s="87"/>
      <c r="Y11" s="87"/>
      <c r="AA11" s="37"/>
    </row>
    <row r="12" spans="1:27" ht="9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6"/>
      <c r="P12" s="87"/>
      <c r="Q12" s="87"/>
      <c r="R12" s="87"/>
      <c r="S12" s="87"/>
      <c r="T12" s="87"/>
      <c r="U12" s="87"/>
      <c r="V12" s="87"/>
      <c r="W12" s="87"/>
      <c r="X12" s="87"/>
      <c r="Y12" s="87"/>
      <c r="AA12" s="37"/>
    </row>
    <row r="13" spans="1:27" ht="19.5" customHeight="1">
      <c r="A13" s="87"/>
      <c r="B13" s="95" t="s">
        <v>4</v>
      </c>
      <c r="C13" s="94" t="s">
        <v>5</v>
      </c>
      <c r="D13" s="216"/>
      <c r="E13" s="217"/>
      <c r="F13" s="217"/>
      <c r="G13" s="217"/>
      <c r="H13" s="218"/>
      <c r="I13" s="107"/>
      <c r="J13" s="108"/>
      <c r="K13" s="108"/>
      <c r="L13" s="109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AA13" s="37"/>
    </row>
    <row r="14" spans="1:27" ht="19.5" customHeight="1">
      <c r="A14" s="87"/>
      <c r="B14" s="87"/>
      <c r="C14" s="87"/>
      <c r="D14" s="19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2"/>
      <c r="X14" s="87"/>
      <c r="Y14" s="87"/>
      <c r="AA14" s="37"/>
    </row>
    <row r="15" spans="1:27" ht="19.5" customHeight="1">
      <c r="A15" s="87"/>
      <c r="B15" s="87"/>
      <c r="C15" s="87"/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6"/>
      <c r="X15" s="87"/>
      <c r="Y15" s="87"/>
      <c r="AA15" s="37"/>
    </row>
    <row r="16" spans="1:27" ht="19.5" customHeight="1">
      <c r="A16" s="87"/>
      <c r="B16" s="95"/>
      <c r="C16" s="110"/>
      <c r="D16" s="201" t="s">
        <v>6</v>
      </c>
      <c r="E16" s="202"/>
      <c r="F16" s="197"/>
      <c r="G16" s="198"/>
      <c r="H16" s="198"/>
      <c r="I16" s="198"/>
      <c r="J16" s="198"/>
      <c r="K16" s="198"/>
      <c r="L16" s="198"/>
      <c r="M16" s="199"/>
      <c r="N16" s="87"/>
      <c r="O16" s="112" t="s">
        <v>27</v>
      </c>
      <c r="P16" s="193"/>
      <c r="Q16" s="194"/>
      <c r="R16" s="194"/>
      <c r="S16" s="194"/>
      <c r="T16" s="194"/>
      <c r="U16" s="194"/>
      <c r="V16" s="194"/>
      <c r="W16" s="195"/>
      <c r="X16" s="87"/>
      <c r="Y16" s="87"/>
      <c r="AA16" s="37"/>
    </row>
    <row r="17" spans="1:27" ht="19.5" customHeight="1">
      <c r="A17" s="87"/>
      <c r="B17" s="95"/>
      <c r="C17" s="110"/>
      <c r="D17" s="111"/>
      <c r="E17" s="113" t="s">
        <v>28</v>
      </c>
      <c r="F17" s="193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87"/>
      <c r="Y17" s="87"/>
      <c r="AA17" s="37"/>
    </row>
    <row r="18" spans="1:27" ht="15" customHeight="1">
      <c r="A18" s="87"/>
      <c r="B18" s="9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AA18" s="37"/>
    </row>
    <row r="19" spans="1:27" ht="19.5" customHeight="1">
      <c r="A19" s="87"/>
      <c r="B19" s="97" t="s">
        <v>30</v>
      </c>
      <c r="C19" s="87" t="s">
        <v>31</v>
      </c>
      <c r="D19" s="87"/>
      <c r="E19" s="200">
        <f>'申込一覧表'!AB128</f>
        <v>0</v>
      </c>
      <c r="F19" s="200"/>
      <c r="G19" s="87"/>
      <c r="H19" s="87"/>
      <c r="I19" s="87"/>
      <c r="J19" s="114"/>
      <c r="K19" s="97" t="s">
        <v>35</v>
      </c>
      <c r="L19" s="87"/>
      <c r="M19" s="114"/>
      <c r="N19" s="114"/>
      <c r="O19" s="114"/>
      <c r="P19" s="114"/>
      <c r="Q19" s="87" t="s">
        <v>31</v>
      </c>
      <c r="R19" s="114"/>
      <c r="S19" s="203">
        <f>'申込一覧表'!AB129</f>
        <v>0</v>
      </c>
      <c r="T19" s="203"/>
      <c r="U19" s="87" t="s">
        <v>22</v>
      </c>
      <c r="V19" s="87"/>
      <c r="W19" s="87"/>
      <c r="X19" s="87"/>
      <c r="Y19" s="87"/>
      <c r="AA19" s="37"/>
    </row>
    <row r="20" spans="1:27" ht="19.5" customHeight="1">
      <c r="A20" s="87"/>
      <c r="B20" s="97"/>
      <c r="C20" s="87" t="s">
        <v>32</v>
      </c>
      <c r="D20" s="87"/>
      <c r="E20" s="200">
        <f>'申込一覧表'!AB66</f>
        <v>0</v>
      </c>
      <c r="F20" s="200"/>
      <c r="G20" s="87"/>
      <c r="H20" s="87"/>
      <c r="I20" s="87"/>
      <c r="J20" s="114"/>
      <c r="K20" s="114"/>
      <c r="L20" s="114"/>
      <c r="M20" s="114"/>
      <c r="N20" s="114"/>
      <c r="O20" s="114"/>
      <c r="P20" s="114"/>
      <c r="Q20" s="87" t="s">
        <v>32</v>
      </c>
      <c r="R20" s="114"/>
      <c r="S20" s="203">
        <f>'申込一覧表'!AB67</f>
        <v>0</v>
      </c>
      <c r="T20" s="203"/>
      <c r="U20" s="87" t="s">
        <v>22</v>
      </c>
      <c r="V20" s="87"/>
      <c r="W20" s="87"/>
      <c r="X20" s="87"/>
      <c r="Y20" s="87"/>
      <c r="AA20" s="37"/>
    </row>
    <row r="21" spans="1:27" ht="19.5" customHeight="1">
      <c r="A21" s="87"/>
      <c r="B21" s="97"/>
      <c r="C21" s="87" t="s">
        <v>33</v>
      </c>
      <c r="D21" s="87"/>
      <c r="E21" s="200">
        <f>E19+E20</f>
        <v>0</v>
      </c>
      <c r="F21" s="200"/>
      <c r="G21" s="87"/>
      <c r="H21" s="87"/>
      <c r="I21" s="87"/>
      <c r="J21" s="114"/>
      <c r="K21" s="114"/>
      <c r="L21" s="114"/>
      <c r="M21" s="114"/>
      <c r="N21" s="114"/>
      <c r="O21" s="114"/>
      <c r="P21" s="114"/>
      <c r="Q21" s="87" t="s">
        <v>33</v>
      </c>
      <c r="R21" s="114"/>
      <c r="S21" s="203">
        <f>S19+S20</f>
        <v>0</v>
      </c>
      <c r="T21" s="203"/>
      <c r="U21" s="87" t="s">
        <v>22</v>
      </c>
      <c r="V21" s="87"/>
      <c r="W21" s="87"/>
      <c r="X21" s="87"/>
      <c r="Y21" s="87"/>
      <c r="AA21" s="37"/>
    </row>
    <row r="22" spans="1:27" ht="11.25" customHeight="1">
      <c r="A22" s="87"/>
      <c r="B22" s="9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AA22" s="37"/>
    </row>
    <row r="23" spans="1:27" ht="19.5" customHeight="1">
      <c r="A23" s="87"/>
      <c r="B23" s="97" t="s">
        <v>34</v>
      </c>
      <c r="C23" s="87" t="s">
        <v>36</v>
      </c>
      <c r="D23" s="87"/>
      <c r="E23" s="87"/>
      <c r="F23" s="87"/>
      <c r="G23" s="87"/>
      <c r="H23" s="196">
        <f>SUM('リレーオーダー用紙'!AU20:AU21)</f>
        <v>0</v>
      </c>
      <c r="I23" s="196"/>
      <c r="J23" s="196"/>
      <c r="K23" s="87"/>
      <c r="L23" s="87" t="s">
        <v>38</v>
      </c>
      <c r="M23" s="87"/>
      <c r="N23" s="87"/>
      <c r="O23" s="87"/>
      <c r="P23" s="196">
        <f>SUM('リレーオーダー用紙'!AU18:AU19)</f>
        <v>0</v>
      </c>
      <c r="Q23" s="196"/>
      <c r="R23" s="196"/>
      <c r="S23" s="87"/>
      <c r="T23" s="87"/>
      <c r="U23" s="87"/>
      <c r="V23" s="87"/>
      <c r="W23" s="87"/>
      <c r="X23" s="87"/>
      <c r="Y23" s="87"/>
      <c r="AA23" s="37"/>
    </row>
    <row r="24" spans="1:27" ht="19.5" customHeight="1">
      <c r="A24" s="87"/>
      <c r="B24" s="97"/>
      <c r="C24" s="87" t="s">
        <v>37</v>
      </c>
      <c r="D24" s="87"/>
      <c r="E24" s="87"/>
      <c r="F24" s="87"/>
      <c r="G24" s="87"/>
      <c r="H24" s="196">
        <f>SUM('リレーオーダー用紙'!AU16:AU17)</f>
        <v>0</v>
      </c>
      <c r="I24" s="196"/>
      <c r="J24" s="196"/>
      <c r="K24" s="87"/>
      <c r="L24" s="87" t="s">
        <v>39</v>
      </c>
      <c r="M24" s="87"/>
      <c r="N24" s="87"/>
      <c r="O24" s="87"/>
      <c r="P24" s="196">
        <f>SUM('リレーオーダー用紙'!AU14:AU15)</f>
        <v>0</v>
      </c>
      <c r="Q24" s="196"/>
      <c r="R24" s="196"/>
      <c r="S24" s="87"/>
      <c r="T24" s="87"/>
      <c r="U24" s="87"/>
      <c r="V24" s="87"/>
      <c r="W24" s="87"/>
      <c r="X24" s="87"/>
      <c r="Y24" s="87"/>
      <c r="AA24" s="37"/>
    </row>
    <row r="25" spans="1:27" ht="19.5" customHeight="1">
      <c r="A25" s="87"/>
      <c r="B25" s="50"/>
      <c r="C25" s="87" t="s">
        <v>40</v>
      </c>
      <c r="D25" s="87"/>
      <c r="E25" s="87"/>
      <c r="F25" s="87"/>
      <c r="G25" s="116"/>
      <c r="H25" s="196">
        <f>SUM('リレーオーダー用紙'!AU24:AU25)</f>
        <v>0</v>
      </c>
      <c r="I25" s="196"/>
      <c r="J25" s="196"/>
      <c r="K25" s="87"/>
      <c r="L25" s="87" t="s">
        <v>40</v>
      </c>
      <c r="M25" s="87"/>
      <c r="N25" s="87"/>
      <c r="O25" s="87"/>
      <c r="P25" s="196">
        <f>SUM('リレーオーダー用紙'!AU22:AU23)</f>
        <v>0</v>
      </c>
      <c r="Q25" s="196"/>
      <c r="R25" s="196"/>
      <c r="S25" s="87"/>
      <c r="T25" s="87"/>
      <c r="U25" s="87"/>
      <c r="V25" s="87"/>
      <c r="W25" s="87"/>
      <c r="X25" s="87"/>
      <c r="Y25" s="87"/>
      <c r="AA25" s="37"/>
    </row>
    <row r="26" spans="1:27" ht="19.5" customHeight="1">
      <c r="A26" s="87"/>
      <c r="B26" s="47">
        <f>IF(B25="","","本大会では実施されません!")</f>
      </c>
      <c r="C26" s="87"/>
      <c r="D26" s="87"/>
      <c r="E26" s="87"/>
      <c r="F26" s="87"/>
      <c r="G26" s="87"/>
      <c r="H26" s="87"/>
      <c r="I26" s="87"/>
      <c r="J26" s="87"/>
      <c r="K26" s="87"/>
      <c r="L26" s="87" t="s">
        <v>41</v>
      </c>
      <c r="M26" s="87"/>
      <c r="N26" s="87"/>
      <c r="O26" s="87"/>
      <c r="P26" s="196">
        <f>SUM(H23:J25)+SUM(P23:R25)</f>
        <v>0</v>
      </c>
      <c r="Q26" s="196"/>
      <c r="R26" s="196"/>
      <c r="S26" s="87"/>
      <c r="T26" s="87"/>
      <c r="U26" s="87"/>
      <c r="V26" s="87"/>
      <c r="W26" s="87"/>
      <c r="X26" s="87"/>
      <c r="Y26" s="87"/>
      <c r="AA26" s="37"/>
    </row>
    <row r="27" spans="1:27" ht="11.25" customHeight="1">
      <c r="A27" s="87"/>
      <c r="B27" s="9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15"/>
      <c r="Q27" s="115"/>
      <c r="R27" s="115"/>
      <c r="S27" s="87"/>
      <c r="T27" s="87"/>
      <c r="U27" s="87"/>
      <c r="V27" s="87"/>
      <c r="W27" s="87"/>
      <c r="X27" s="87"/>
      <c r="Y27" s="87"/>
      <c r="AA27" s="37"/>
    </row>
    <row r="28" spans="1:27" ht="19.5" customHeight="1">
      <c r="A28" s="87"/>
      <c r="B28" s="97" t="s">
        <v>42</v>
      </c>
      <c r="C28" s="87" t="s">
        <v>232</v>
      </c>
      <c r="D28" s="87"/>
      <c r="E28" s="87"/>
      <c r="F28" s="87"/>
      <c r="G28" s="87"/>
      <c r="H28" s="87"/>
      <c r="I28" s="87"/>
      <c r="J28" s="87"/>
      <c r="K28" s="171">
        <v>1500</v>
      </c>
      <c r="L28" s="171"/>
      <c r="M28" s="171"/>
      <c r="N28" s="87" t="s">
        <v>56</v>
      </c>
      <c r="O28" s="181">
        <f>S21-O29-O30</f>
        <v>0</v>
      </c>
      <c r="P28" s="182"/>
      <c r="Q28" s="87" t="s">
        <v>139</v>
      </c>
      <c r="R28" s="87"/>
      <c r="S28" s="87" t="s">
        <v>55</v>
      </c>
      <c r="T28" s="170">
        <f>K28*O28</f>
        <v>0</v>
      </c>
      <c r="U28" s="170"/>
      <c r="V28" s="170"/>
      <c r="W28" s="170"/>
      <c r="X28" s="87"/>
      <c r="Y28" s="87"/>
      <c r="AA28" s="37"/>
    </row>
    <row r="29" spans="1:27" ht="19.5" customHeight="1">
      <c r="A29" s="87"/>
      <c r="B29" s="97"/>
      <c r="C29" s="87" t="s">
        <v>233</v>
      </c>
      <c r="D29" s="87"/>
      <c r="E29" s="87"/>
      <c r="F29" s="87"/>
      <c r="G29" s="87"/>
      <c r="H29" s="87"/>
      <c r="I29" s="87"/>
      <c r="J29" s="87"/>
      <c r="K29" s="171">
        <v>2000</v>
      </c>
      <c r="L29" s="171"/>
      <c r="M29" s="171"/>
      <c r="N29" s="87" t="s">
        <v>56</v>
      </c>
      <c r="O29" s="181">
        <f>エントリー!L2</f>
        <v>0</v>
      </c>
      <c r="P29" s="182"/>
      <c r="Q29" s="87" t="s">
        <v>22</v>
      </c>
      <c r="R29" s="87"/>
      <c r="S29" s="87"/>
      <c r="T29" s="170">
        <f>K29*O29</f>
        <v>0</v>
      </c>
      <c r="U29" s="170"/>
      <c r="V29" s="170"/>
      <c r="W29" s="170"/>
      <c r="X29" s="87"/>
      <c r="Y29" s="87"/>
      <c r="AA29" s="37"/>
    </row>
    <row r="30" spans="1:27" ht="19.5" customHeight="1">
      <c r="A30" s="87"/>
      <c r="B30" s="97"/>
      <c r="C30" s="87" t="s">
        <v>257</v>
      </c>
      <c r="D30" s="87"/>
      <c r="E30" s="87"/>
      <c r="F30" s="87"/>
      <c r="G30" s="87"/>
      <c r="H30" s="87"/>
      <c r="I30" s="87"/>
      <c r="J30" s="87"/>
      <c r="K30" s="171">
        <v>3500</v>
      </c>
      <c r="L30" s="171"/>
      <c r="M30" s="171"/>
      <c r="N30" s="87" t="s">
        <v>57</v>
      </c>
      <c r="O30" s="181">
        <f>エントリー!M2</f>
        <v>0</v>
      </c>
      <c r="P30" s="182"/>
      <c r="Q30" s="87" t="s">
        <v>139</v>
      </c>
      <c r="R30" s="87"/>
      <c r="S30" s="87" t="s">
        <v>55</v>
      </c>
      <c r="T30" s="170">
        <f>K30*O30</f>
        <v>0</v>
      </c>
      <c r="U30" s="170"/>
      <c r="V30" s="170"/>
      <c r="W30" s="170"/>
      <c r="X30" s="87"/>
      <c r="Y30" s="87"/>
      <c r="AA30" s="37"/>
    </row>
    <row r="31" spans="1:27" ht="19.5" customHeight="1">
      <c r="A31" s="87"/>
      <c r="B31" s="97"/>
      <c r="C31" s="87" t="s">
        <v>228</v>
      </c>
      <c r="D31" s="87"/>
      <c r="E31" s="87"/>
      <c r="F31" s="87"/>
      <c r="G31" s="87"/>
      <c r="H31" s="87"/>
      <c r="I31" s="87"/>
      <c r="J31" s="87"/>
      <c r="K31" s="171">
        <v>1000</v>
      </c>
      <c r="L31" s="171"/>
      <c r="M31" s="171"/>
      <c r="N31" s="87" t="s">
        <v>57</v>
      </c>
      <c r="O31" s="183"/>
      <c r="P31" s="184"/>
      <c r="Q31" s="87" t="s">
        <v>138</v>
      </c>
      <c r="R31" s="87"/>
      <c r="S31" s="87" t="s">
        <v>55</v>
      </c>
      <c r="T31" s="170">
        <f>K31*O31</f>
        <v>0</v>
      </c>
      <c r="U31" s="170"/>
      <c r="V31" s="170"/>
      <c r="W31" s="170"/>
      <c r="X31" s="87"/>
      <c r="Y31" s="87"/>
      <c r="AA31" s="37"/>
    </row>
    <row r="32" spans="1:27" ht="19.5" customHeight="1">
      <c r="A32" s="87"/>
      <c r="B32" s="97"/>
      <c r="C32" s="87" t="s">
        <v>227</v>
      </c>
      <c r="D32" s="87"/>
      <c r="E32" s="87"/>
      <c r="F32" s="87"/>
      <c r="G32" s="87"/>
      <c r="H32" s="87"/>
      <c r="I32" s="87"/>
      <c r="J32" s="87"/>
      <c r="K32" s="171">
        <v>2000</v>
      </c>
      <c r="L32" s="171"/>
      <c r="M32" s="171"/>
      <c r="N32" s="87" t="s">
        <v>57</v>
      </c>
      <c r="O32" s="183"/>
      <c r="P32" s="184"/>
      <c r="Q32" s="87" t="s">
        <v>138</v>
      </c>
      <c r="R32" s="87"/>
      <c r="S32" s="87" t="s">
        <v>55</v>
      </c>
      <c r="T32" s="170">
        <f>K32*O32</f>
        <v>0</v>
      </c>
      <c r="U32" s="170"/>
      <c r="V32" s="170"/>
      <c r="W32" s="170"/>
      <c r="X32" s="87"/>
      <c r="Y32" s="87"/>
      <c r="AA32" s="37"/>
    </row>
    <row r="33" spans="1:27" ht="19.5" customHeight="1">
      <c r="A33" s="87"/>
      <c r="B33" s="97"/>
      <c r="C33" s="87" t="s">
        <v>229</v>
      </c>
      <c r="D33" s="87"/>
      <c r="E33" s="87"/>
      <c r="F33" s="87"/>
      <c r="G33" s="87"/>
      <c r="H33" s="119" t="s">
        <v>230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 t="s">
        <v>55</v>
      </c>
      <c r="T33" s="170">
        <v>2500</v>
      </c>
      <c r="U33" s="170"/>
      <c r="V33" s="170"/>
      <c r="W33" s="170"/>
      <c r="X33" s="87"/>
      <c r="Y33" s="87"/>
      <c r="AA33" s="37"/>
    </row>
    <row r="34" spans="1:27" ht="19.5" customHeight="1">
      <c r="A34" s="87"/>
      <c r="B34" s="97"/>
      <c r="C34" s="87" t="s">
        <v>44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 t="s">
        <v>55</v>
      </c>
      <c r="T34" s="170">
        <f>SUM(T28:W33)+AI41</f>
        <v>2500</v>
      </c>
      <c r="U34" s="170"/>
      <c r="V34" s="170"/>
      <c r="W34" s="170"/>
      <c r="X34" s="87"/>
      <c r="Y34" s="87"/>
      <c r="AA34" s="37"/>
    </row>
    <row r="35" spans="1:44" ht="19.5" customHeight="1">
      <c r="A35" s="87"/>
      <c r="B35" s="97" t="s">
        <v>258</v>
      </c>
      <c r="C35" s="87"/>
      <c r="D35" s="87"/>
      <c r="E35" s="87"/>
      <c r="F35" s="87"/>
      <c r="G35" s="87"/>
      <c r="H35" s="87"/>
      <c r="I35" s="188"/>
      <c r="J35" s="189"/>
      <c r="K35" s="87" t="s">
        <v>259</v>
      </c>
      <c r="L35" s="87"/>
      <c r="M35" s="87"/>
      <c r="N35" s="87"/>
      <c r="O35" s="87"/>
      <c r="P35" s="87"/>
      <c r="Q35" s="87"/>
      <c r="R35" s="87"/>
      <c r="S35" s="87"/>
      <c r="T35" s="118"/>
      <c r="U35" s="118"/>
      <c r="V35" s="118"/>
      <c r="W35" s="120"/>
      <c r="X35" s="121"/>
      <c r="Y35" s="121"/>
      <c r="Z35" s="85"/>
      <c r="AA35" s="86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1:44" ht="18.75" customHeight="1" hidden="1">
      <c r="A36" s="88" t="s">
        <v>150</v>
      </c>
      <c r="B36" s="122"/>
      <c r="C36" s="123"/>
      <c r="D36" s="123"/>
      <c r="E36" s="123"/>
      <c r="F36" s="123"/>
      <c r="G36" s="123"/>
      <c r="H36" s="123"/>
      <c r="I36" s="109"/>
      <c r="J36" s="117"/>
      <c r="K36" s="124"/>
      <c r="L36" s="124"/>
      <c r="M36" s="124"/>
      <c r="N36" s="124"/>
      <c r="O36" s="124"/>
      <c r="P36" s="87"/>
      <c r="Q36" s="87"/>
      <c r="R36" s="87"/>
      <c r="S36" s="87"/>
      <c r="T36" s="87"/>
      <c r="U36" s="87"/>
      <c r="V36" s="87"/>
      <c r="W36" s="121"/>
      <c r="X36" s="121"/>
      <c r="Y36" s="121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1:44" ht="18.75" customHeight="1" hidden="1">
      <c r="A37" s="88" t="s">
        <v>151</v>
      </c>
      <c r="B37" s="122"/>
      <c r="C37" s="123"/>
      <c r="D37" s="123"/>
      <c r="E37" s="123"/>
      <c r="F37" s="123"/>
      <c r="G37" s="123"/>
      <c r="H37" s="123"/>
      <c r="I37" s="109"/>
      <c r="J37" s="117"/>
      <c r="K37" s="124"/>
      <c r="L37" s="124"/>
      <c r="M37" s="124"/>
      <c r="N37" s="124"/>
      <c r="O37" s="124"/>
      <c r="P37" s="87"/>
      <c r="Q37" s="87"/>
      <c r="R37" s="87"/>
      <c r="S37" s="87"/>
      <c r="T37" s="87"/>
      <c r="U37" s="87"/>
      <c r="V37" s="87"/>
      <c r="W37" s="121"/>
      <c r="X37" s="121"/>
      <c r="Y37" s="121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1:44" ht="18.75" customHeight="1" hidden="1">
      <c r="A38" s="88" t="s">
        <v>152</v>
      </c>
      <c r="B38" s="122"/>
      <c r="C38" s="123"/>
      <c r="D38" s="123"/>
      <c r="E38" s="123"/>
      <c r="F38" s="123"/>
      <c r="G38" s="123"/>
      <c r="H38" s="123"/>
      <c r="I38" s="109"/>
      <c r="J38" s="117"/>
      <c r="K38" s="124"/>
      <c r="L38" s="124"/>
      <c r="M38" s="124"/>
      <c r="N38" s="124"/>
      <c r="O38" s="124"/>
      <c r="P38" s="87"/>
      <c r="Q38" s="87"/>
      <c r="R38" s="87"/>
      <c r="S38" s="87"/>
      <c r="T38" s="87"/>
      <c r="U38" s="87"/>
      <c r="V38" s="87"/>
      <c r="W38" s="121"/>
      <c r="X38" s="121"/>
      <c r="Y38" s="121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1:44" ht="12" customHeight="1">
      <c r="A39" s="88"/>
      <c r="B39" s="122"/>
      <c r="C39" s="123"/>
      <c r="D39" s="123"/>
      <c r="E39" s="123"/>
      <c r="F39" s="123"/>
      <c r="G39" s="123"/>
      <c r="H39" s="123"/>
      <c r="I39" s="109"/>
      <c r="J39" s="117"/>
      <c r="K39" s="124"/>
      <c r="L39" s="124"/>
      <c r="M39" s="124"/>
      <c r="N39" s="124"/>
      <c r="O39" s="124"/>
      <c r="P39" s="87"/>
      <c r="Q39" s="87"/>
      <c r="R39" s="87"/>
      <c r="S39" s="87"/>
      <c r="T39" s="87"/>
      <c r="U39" s="87"/>
      <c r="V39" s="87"/>
      <c r="W39" s="121"/>
      <c r="X39" s="121"/>
      <c r="Y39" s="121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1:44" ht="22.5" customHeight="1">
      <c r="A40" s="169" t="s">
        <v>140</v>
      </c>
      <c r="B40" s="169"/>
      <c r="C40" s="187" t="s">
        <v>141</v>
      </c>
      <c r="D40" s="187"/>
      <c r="E40" s="187"/>
      <c r="F40" s="187"/>
      <c r="G40" s="187"/>
      <c r="H40" s="187"/>
      <c r="I40" s="187"/>
      <c r="J40" s="169" t="s">
        <v>126</v>
      </c>
      <c r="K40" s="169"/>
      <c r="L40" s="186" t="s">
        <v>142</v>
      </c>
      <c r="M40" s="186"/>
      <c r="N40" s="186"/>
      <c r="O40" s="186"/>
      <c r="P40" s="186"/>
      <c r="Q40" s="169" t="s">
        <v>25</v>
      </c>
      <c r="R40" s="169"/>
      <c r="S40" s="175" t="s">
        <v>143</v>
      </c>
      <c r="T40" s="176"/>
      <c r="U40" s="176"/>
      <c r="V40" s="177"/>
      <c r="W40" s="231" t="s">
        <v>224</v>
      </c>
      <c r="X40" s="231"/>
      <c r="Y40" s="231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1:44" ht="22.5" customHeight="1">
      <c r="A41" s="173" t="str">
        <f>MONTH(C49)&amp;"月"&amp;DAY(C49)&amp;"日(土)・"&amp;DAY(C50)&amp;"日(日)"</f>
        <v>1月14日(土)・15日(日)</v>
      </c>
      <c r="B41" s="174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8"/>
      <c r="T41" s="179"/>
      <c r="U41" s="179"/>
      <c r="V41" s="180"/>
      <c r="W41" s="230"/>
      <c r="X41" s="230"/>
      <c r="Y41" s="230"/>
      <c r="Z41" s="85"/>
      <c r="AA41" s="85" t="s">
        <v>146</v>
      </c>
      <c r="AB41" s="85"/>
      <c r="AC41" s="85" t="s">
        <v>220</v>
      </c>
      <c r="AD41" s="85"/>
      <c r="AE41" s="85"/>
      <c r="AF41" s="85"/>
      <c r="AG41" s="85">
        <v>1</v>
      </c>
      <c r="AH41" s="85"/>
      <c r="AI41" s="85">
        <f>I35*1000</f>
        <v>0</v>
      </c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22.5" customHeight="1">
      <c r="A42" s="114" t="s">
        <v>149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232"/>
      <c r="X42" s="232"/>
      <c r="Y42" s="232"/>
      <c r="Z42" s="85"/>
      <c r="AA42" s="85" t="s">
        <v>147</v>
      </c>
      <c r="AB42" s="85"/>
      <c r="AC42" s="85" t="s">
        <v>221</v>
      </c>
      <c r="AD42" s="85"/>
      <c r="AE42" s="85"/>
      <c r="AF42" s="85"/>
      <c r="AG42" s="85">
        <v>2</v>
      </c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</row>
    <row r="43" spans="1:44" ht="22.5" customHeight="1">
      <c r="A43" s="228">
        <f>C49</f>
        <v>40922</v>
      </c>
      <c r="B43" s="229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8"/>
      <c r="T43" s="179"/>
      <c r="U43" s="179"/>
      <c r="V43" s="180"/>
      <c r="W43" s="230"/>
      <c r="X43" s="230"/>
      <c r="Y43" s="230"/>
      <c r="Z43" s="85"/>
      <c r="AA43" s="85" t="s">
        <v>148</v>
      </c>
      <c r="AB43" s="85"/>
      <c r="AC43" s="85" t="s">
        <v>222</v>
      </c>
      <c r="AD43" s="85"/>
      <c r="AE43" s="85"/>
      <c r="AF43" s="85"/>
      <c r="AG43" s="85">
        <v>3</v>
      </c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</row>
    <row r="44" spans="1:44" ht="22.5" customHeight="1">
      <c r="A44" s="228">
        <f>C50</f>
        <v>40923</v>
      </c>
      <c r="B44" s="229"/>
      <c r="C44" s="178"/>
      <c r="D44" s="179"/>
      <c r="E44" s="179"/>
      <c r="F44" s="179"/>
      <c r="G44" s="179"/>
      <c r="H44" s="179"/>
      <c r="I44" s="180"/>
      <c r="J44" s="172"/>
      <c r="K44" s="172"/>
      <c r="L44" s="172"/>
      <c r="M44" s="172"/>
      <c r="N44" s="172"/>
      <c r="O44" s="172"/>
      <c r="P44" s="172"/>
      <c r="Q44" s="172"/>
      <c r="R44" s="172"/>
      <c r="S44" s="178"/>
      <c r="T44" s="179"/>
      <c r="U44" s="179"/>
      <c r="V44" s="180"/>
      <c r="W44" s="230"/>
      <c r="X44" s="230"/>
      <c r="Y44" s="230"/>
      <c r="Z44" s="85"/>
      <c r="AA44" s="85" t="s">
        <v>144</v>
      </c>
      <c r="AB44" s="85"/>
      <c r="AC44" s="85" t="s">
        <v>223</v>
      </c>
      <c r="AD44" s="85"/>
      <c r="AE44" s="85"/>
      <c r="AF44" s="85"/>
      <c r="AG44" s="85">
        <v>4</v>
      </c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1:44" ht="22.5" customHeight="1">
      <c r="A45" s="125" t="s">
        <v>145</v>
      </c>
      <c r="B45" s="122"/>
      <c r="C45" s="126"/>
      <c r="D45" s="126"/>
      <c r="E45" s="126"/>
      <c r="F45" s="126"/>
      <c r="G45" s="126"/>
      <c r="H45" s="126"/>
      <c r="I45" s="122"/>
      <c r="J45" s="122"/>
      <c r="K45" s="122"/>
      <c r="L45" s="122"/>
      <c r="M45" s="122"/>
      <c r="N45" s="122"/>
      <c r="O45" s="127"/>
      <c r="P45" s="127"/>
      <c r="Q45" s="127"/>
      <c r="R45" s="122"/>
      <c r="S45" s="122"/>
      <c r="T45" s="122"/>
      <c r="U45" s="122"/>
      <c r="V45" s="122"/>
      <c r="W45" s="121"/>
      <c r="X45" s="121"/>
      <c r="Y45" s="121"/>
      <c r="Z45" s="85"/>
      <c r="AA45" s="85"/>
      <c r="AB45" s="85"/>
      <c r="AC45" s="85" t="s">
        <v>225</v>
      </c>
      <c r="AD45" s="85"/>
      <c r="AE45" s="85"/>
      <c r="AF45" s="85"/>
      <c r="AG45" s="85">
        <v>5</v>
      </c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1:29" ht="22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AC46" s="2" t="s">
        <v>226</v>
      </c>
    </row>
    <row r="47" spans="1:25" ht="22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ht="22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ht="22.5" customHeight="1">
      <c r="A49" s="87"/>
      <c r="B49" s="95" t="s">
        <v>7</v>
      </c>
      <c r="C49" s="185">
        <v>40922</v>
      </c>
      <c r="D49" s="185"/>
      <c r="E49" s="185"/>
      <c r="F49" s="185"/>
      <c r="G49" s="185"/>
      <c r="H49" s="185"/>
      <c r="I49" s="87"/>
      <c r="J49" s="87"/>
      <c r="K49" s="87"/>
      <c r="L49" s="87"/>
      <c r="M49" s="87"/>
      <c r="N49" s="105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ht="22.5" customHeight="1">
      <c r="A50" s="87"/>
      <c r="B50" s="95" t="s">
        <v>8</v>
      </c>
      <c r="C50" s="185">
        <v>40923</v>
      </c>
      <c r="D50" s="185"/>
      <c r="E50" s="185"/>
      <c r="F50" s="185"/>
      <c r="G50" s="185"/>
      <c r="H50" s="185"/>
      <c r="I50" s="87"/>
      <c r="J50" s="87"/>
      <c r="K50" s="87"/>
      <c r="L50" s="87"/>
      <c r="M50" s="87"/>
      <c r="N50" s="105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ht="22.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7" ht="22.5" customHeight="1"/>
    <row r="73" ht="22.5" customHeight="1"/>
  </sheetData>
  <sheetProtection password="C18F" sheet="1" objects="1" scenarios="1" selectLockedCells="1"/>
  <mergeCells count="77">
    <mergeCell ref="T32:W32"/>
    <mergeCell ref="T34:W34"/>
    <mergeCell ref="W44:Y44"/>
    <mergeCell ref="W40:Y40"/>
    <mergeCell ref="W41:Y41"/>
    <mergeCell ref="W42:Y42"/>
    <mergeCell ref="W43:Y43"/>
    <mergeCell ref="P26:R26"/>
    <mergeCell ref="E21:F21"/>
    <mergeCell ref="P23:R23"/>
    <mergeCell ref="H23:J23"/>
    <mergeCell ref="K29:M29"/>
    <mergeCell ref="O29:P29"/>
    <mergeCell ref="P25:R25"/>
    <mergeCell ref="A43:B43"/>
    <mergeCell ref="A44:B44"/>
    <mergeCell ref="C43:I43"/>
    <mergeCell ref="J43:K43"/>
    <mergeCell ref="L43:P43"/>
    <mergeCell ref="C44:I44"/>
    <mergeCell ref="J44:K44"/>
    <mergeCell ref="L44:P44"/>
    <mergeCell ref="D15:W15"/>
    <mergeCell ref="T1:W1"/>
    <mergeCell ref="Q5:V5"/>
    <mergeCell ref="C7:W7"/>
    <mergeCell ref="D13:H13"/>
    <mergeCell ref="C3:I3"/>
    <mergeCell ref="C9:K9"/>
    <mergeCell ref="C11:K11"/>
    <mergeCell ref="T4:X4"/>
    <mergeCell ref="S11:V11"/>
    <mergeCell ref="P24:R24"/>
    <mergeCell ref="E19:F19"/>
    <mergeCell ref="E20:F20"/>
    <mergeCell ref="D16:E16"/>
    <mergeCell ref="P16:W16"/>
    <mergeCell ref="S19:T19"/>
    <mergeCell ref="S21:T21"/>
    <mergeCell ref="S20:T20"/>
    <mergeCell ref="I35:J35"/>
    <mergeCell ref="Q43:R43"/>
    <mergeCell ref="Q44:R44"/>
    <mergeCell ref="S43:V43"/>
    <mergeCell ref="S44:V44"/>
    <mergeCell ref="D14:W14"/>
    <mergeCell ref="F17:W17"/>
    <mergeCell ref="H25:J25"/>
    <mergeCell ref="F16:M16"/>
    <mergeCell ref="H24:J24"/>
    <mergeCell ref="C50:H50"/>
    <mergeCell ref="C49:H49"/>
    <mergeCell ref="K32:M32"/>
    <mergeCell ref="O32:P32"/>
    <mergeCell ref="L40:P40"/>
    <mergeCell ref="L41:P41"/>
    <mergeCell ref="C40:I40"/>
    <mergeCell ref="J40:K40"/>
    <mergeCell ref="C41:I41"/>
    <mergeCell ref="J41:K41"/>
    <mergeCell ref="O28:P28"/>
    <mergeCell ref="O31:P31"/>
    <mergeCell ref="O30:P30"/>
    <mergeCell ref="T28:W28"/>
    <mergeCell ref="T30:W30"/>
    <mergeCell ref="T31:W31"/>
    <mergeCell ref="T29:W29"/>
    <mergeCell ref="A40:B40"/>
    <mergeCell ref="T33:W33"/>
    <mergeCell ref="K28:M28"/>
    <mergeCell ref="Q40:R40"/>
    <mergeCell ref="Q41:R41"/>
    <mergeCell ref="A41:B41"/>
    <mergeCell ref="S40:V40"/>
    <mergeCell ref="S41:V41"/>
    <mergeCell ref="K31:M31"/>
    <mergeCell ref="K30:M30"/>
  </mergeCells>
  <dataValidations count="21">
    <dataValidation type="textLength" allowBlank="1" showInputMessage="1" showErrorMessage="1" prompt="チームフリガナを半角８文字以内で入力して下さい。" errorTitle="文字数オーバー" error="半角８文字位以内で入力して下さい。&#10;「ﾟ」「ﾞ」も１文字に数えます。" imeMode="halfKatakana" sqref="S11">
      <formula1>0</formula1>
      <formula2>8</formula2>
    </dataValidation>
    <dataValidation type="whole" allowBlank="1" showInputMessage="1" showErrorMessage="1" promptTitle="チーム登録番号入力" prompt="マスターズ協会団体登録番号を&#10;１セルに１桁づつ入力して下さい。" errorTitle="入力確認" error="0～9の数字を１桁づつ入力して下さい。" imeMode="off" sqref="C5:D5 G5:I5">
      <formula1>0</formula1>
      <formula2>9</formula2>
    </dataValidation>
    <dataValidation type="textLength" allowBlank="1" showInputMessage="1" showErrorMessage="1" promptTitle="略称名" prompt="チーム略称を全角６文字以内で入力して下さい。" errorTitle="入力確認" error="全角６文字以内で入力して下さい。" imeMode="on" sqref="Q5:V5">
      <formula1>0</formula1>
      <formula2>6</formula2>
    </dataValidation>
    <dataValidation allowBlank="1" showInputMessage="1" showErrorMessage="1" promptTitle="チーム名" prompt="チーム正式名称を入力して下さい。" imeMode="on" sqref="C7:W7"/>
    <dataValidation allowBlank="1" showInputMessage="1" showErrorMessage="1" promptTitle="申込責任者名" prompt="申込責任者名を入力して下さい。" imeMode="on" sqref="C11:K11"/>
    <dataValidation type="whole" allowBlank="1" showInputMessage="1" showErrorMessage="1" promptTitle="郵便番号" prompt="連絡先の郵便番号を１セルに１桁づつ入力して下さい。" errorTitle="入力確認" error="1セルに１桁づつ入力して下さい。" imeMode="off" sqref="J13:K13">
      <formula1>0</formula1>
      <formula2>9</formula2>
    </dataValidation>
    <dataValidation allowBlank="1" showInputMessage="1" showErrorMessage="1" promptTitle="連絡先住所" prompt="連絡先住所を都道府県名から入力して下さい。" imeMode="on" sqref="D14:W15"/>
    <dataValidation allowBlank="1" showInputMessage="1" showErrorMessage="1" promptTitle="電話番号" prompt="連絡先電話番号を市外局番から入力して下さい。" imeMode="off" sqref="F16:M16"/>
    <dataValidation allowBlank="1" showInputMessage="1" showErrorMessage="1" promptTitle="ＦＡＸ番号" prompt="連絡先ＦＡＸ番号を市外局番から入力して下さい、" imeMode="off" sqref="P16:W16"/>
    <dataValidation allowBlank="1" showInputMessage="1" showErrorMessage="1" promptTitle="メールアドレス" prompt="連絡先電子メールアドレスを入力して下さい。" imeMode="off" sqref="F17:W17"/>
    <dataValidation type="whole" allowBlank="1" showInputMessage="1" showErrorMessage="1" promptTitle="プログラム購入部数" prompt="プログラム購入部数を入力して下さい。&#10;（１部１，０００円）" imeMode="off" sqref="O31:P31">
      <formula1>0</formula1>
      <formula2>100</formula2>
    </dataValidation>
    <dataValidation type="whole" allowBlank="1" showInputMessage="1" showErrorMessage="1" promptTitle="ランキング購入部数" prompt="ランキング購入部数を入力して下さい。" imeMode="off" sqref="O32:P32">
      <formula1>0</formula1>
      <formula2>100</formula2>
    </dataValidation>
    <dataValidation allowBlank="1" showInputMessage="1" showErrorMessage="1" promptTitle="郵便番号" prompt="連絡先の郵便番号を入力して下さい。&#10;(例 101-0044)" errorTitle="入力確認" error="1セルに１桁づつ入力して下さい。" imeMode="off" sqref="I13 D13"/>
    <dataValidation allowBlank="1" showInputMessage="1" showErrorMessage="1" promptTitle="連絡責任者フリガナ" prompt="連絡責任者のフリガナを半角カタカナで入力して下さい。" imeMode="halfKatakana" sqref="C9"/>
    <dataValidation type="textLength" allowBlank="1" showInputMessage="1" showErrorMessage="1" errorTitle="入力確認" error="半角8文字以内で入力して下さい。" imeMode="off" sqref="C3:I3">
      <formula1>0</formula1>
      <formula2>8</formula2>
    </dataValidation>
    <dataValidation type="list" allowBlank="1" showInputMessage="1" showErrorMessage="1" imeMode="off" sqref="J41:K41 J43:K44">
      <formula1>"男子,女子"</formula1>
    </dataValidation>
    <dataValidation allowBlank="1" showInputMessage="1" showErrorMessage="1" imeMode="hiragana" sqref="C41:I41 C43:I44 L41:P41 L43:P44"/>
    <dataValidation type="whole" allowBlank="1" showInputMessage="1" showErrorMessage="1" error="１８～９９歳までで入力してください。" imeMode="off" sqref="Q41:R41 Q43:R44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S41 S43:S44">
      <formula1>$AA$41:$AA$44</formula1>
    </dataValidation>
    <dataValidation type="list" allowBlank="1" showInputMessage="1" showErrorMessage="1" sqref="W41:Y41 W43:Y44">
      <formula1>$AC$41:$AC$47</formula1>
    </dataValidation>
    <dataValidation type="list" allowBlank="1" showInputMessage="1" showErrorMessage="1" sqref="I35:J35">
      <formula1>$AG$41:$AG$46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5.00390625" style="0" customWidth="1"/>
    <col min="2" max="3" width="13.125" style="0" customWidth="1"/>
    <col min="4" max="4" width="4.875" style="0" customWidth="1"/>
    <col min="5" max="5" width="7.125" style="0" customWidth="1"/>
    <col min="6" max="6" width="13.25390625" style="0" customWidth="1"/>
    <col min="8" max="8" width="8.00390625" style="0" customWidth="1"/>
    <col min="9" max="10" width="7.125" style="0" customWidth="1"/>
  </cols>
  <sheetData>
    <row r="1" spans="1:14" s="29" customFormat="1" ht="12">
      <c r="A1" s="29" t="s">
        <v>201</v>
      </c>
      <c r="B1" s="29" t="s">
        <v>200</v>
      </c>
      <c r="C1" s="29" t="s">
        <v>199</v>
      </c>
      <c r="D1" s="29" t="s">
        <v>198</v>
      </c>
      <c r="E1" s="29" t="s">
        <v>197</v>
      </c>
      <c r="F1" s="29" t="s">
        <v>196</v>
      </c>
      <c r="G1" s="29" t="s">
        <v>195</v>
      </c>
      <c r="H1" s="29" t="s">
        <v>194</v>
      </c>
      <c r="I1" s="29" t="s">
        <v>193</v>
      </c>
      <c r="J1" s="29" t="s">
        <v>192</v>
      </c>
      <c r="K1" s="29" t="s">
        <v>191</v>
      </c>
      <c r="L1" s="29" t="s">
        <v>190</v>
      </c>
      <c r="M1" s="29" t="s">
        <v>189</v>
      </c>
      <c r="N1" s="29" t="s">
        <v>188</v>
      </c>
    </row>
    <row r="2" spans="1:14" ht="12">
      <c r="A2" s="30">
        <f>IF('リレーオーダー用紙'!D6="","",'リレーオーダー用紙'!V6)</f>
      </c>
      <c r="B2" s="48">
        <f>IF(A2="","",'申込書'!$Q$5)</f>
      </c>
      <c r="C2" s="30">
        <f>IF(A2="","",'申込書'!$S$11)</f>
      </c>
      <c r="D2">
        <v>5</v>
      </c>
      <c r="E2" s="30">
        <f>IF(A2="","",'リレーオーダー用紙'!C6)</f>
      </c>
      <c r="F2" s="30">
        <f>IF(A2="","",'リレーオーダー用紙'!L6)</f>
      </c>
      <c r="G2" s="34">
        <f>'申込書'!$AA$5</f>
      </c>
      <c r="H2">
        <v>0</v>
      </c>
      <c r="I2">
        <f>IF(A2="","",'リレーオーダー用紙'!P6)</f>
      </c>
      <c r="J2">
        <f>IF(A2="","",'リレーオーダー用紙'!Q6)</f>
      </c>
      <c r="K2">
        <f>IF($A2="","",'リレーオーダー用紙'!AM6)</f>
      </c>
      <c r="L2">
        <f>IF($A2="","",'リレーオーダー用紙'!AN6)</f>
      </c>
      <c r="M2">
        <f>IF($A2="","",'リレーオーダー用紙'!AO6)</f>
      </c>
      <c r="N2">
        <f>IF($A2="","",'リレーオーダー用紙'!AP6)</f>
      </c>
    </row>
    <row r="3" spans="1:14" ht="12">
      <c r="A3" s="30">
        <f>IF('リレーオーダー用紙'!D7="","",'リレーオーダー用紙'!V7)</f>
      </c>
      <c r="B3" s="48">
        <f>IF(A3="","",'申込書'!$Q$5)</f>
      </c>
      <c r="C3" s="30">
        <f>IF(A3="","",'申込書'!$S$11)</f>
      </c>
      <c r="D3" s="30">
        <v>5</v>
      </c>
      <c r="E3" s="30">
        <f>IF(A3="","",'リレーオーダー用紙'!C7)</f>
      </c>
      <c r="F3" s="30">
        <f>IF(A3="","",'リレーオーダー用紙'!L7)</f>
      </c>
      <c r="G3" s="34">
        <f>'申込書'!$AA$5</f>
      </c>
      <c r="H3">
        <v>0</v>
      </c>
      <c r="I3">
        <f>IF(A3="","",'リレーオーダー用紙'!P7)</f>
      </c>
      <c r="J3">
        <f>IF(A3="","",'リレーオーダー用紙'!Q7)</f>
      </c>
      <c r="K3">
        <f>IF($A3="","",'リレーオーダー用紙'!AM7)</f>
      </c>
      <c r="L3">
        <f>IF($A3="","",'リレーオーダー用紙'!AN7)</f>
      </c>
      <c r="M3">
        <f>IF($A3="","",'リレーオーダー用紙'!AO7)</f>
      </c>
      <c r="N3">
        <f>IF($A3="","",'リレーオーダー用紙'!AP7)</f>
      </c>
    </row>
    <row r="4" spans="1:14" ht="12">
      <c r="A4" s="30">
        <f>IF('リレーオーダー用紙'!D8="","",'リレーオーダー用紙'!V8)</f>
      </c>
      <c r="B4" s="48">
        <f>IF(A4="","",'申込書'!$Q$5)</f>
      </c>
      <c r="C4" s="30">
        <f>IF(A4="","",'申込書'!$S$11)</f>
      </c>
      <c r="D4" s="30">
        <v>5</v>
      </c>
      <c r="E4" s="30">
        <f>IF(A4="","",'リレーオーダー用紙'!C8)</f>
      </c>
      <c r="F4" s="30">
        <f>IF(A4="","",'リレーオーダー用紙'!L8)</f>
      </c>
      <c r="G4" s="34">
        <f>'申込書'!$AA$5</f>
      </c>
      <c r="H4" s="30">
        <v>0</v>
      </c>
      <c r="I4">
        <f>IF(A4="","",'リレーオーダー用紙'!P8)</f>
      </c>
      <c r="J4">
        <f>IF(A4="","",'リレーオーダー用紙'!Q8)</f>
      </c>
      <c r="K4">
        <f>IF($A4="","",'リレーオーダー用紙'!AM8)</f>
      </c>
      <c r="L4">
        <f>IF($A4="","",'リレーオーダー用紙'!AN8)</f>
      </c>
      <c r="M4">
        <f>IF($A4="","",'リレーオーダー用紙'!AO8)</f>
      </c>
      <c r="N4">
        <f>IF($A4="","",'リレーオーダー用紙'!AP8)</f>
      </c>
    </row>
    <row r="5" spans="1:14" ht="12">
      <c r="A5" s="30">
        <f>IF('リレーオーダー用紙'!D9="","",'リレーオーダー用紙'!V9)</f>
      </c>
      <c r="B5" s="48">
        <f>IF(A5="","",'申込書'!$Q$5)</f>
      </c>
      <c r="C5" s="30">
        <f>IF(A5="","",'申込書'!$S$11)</f>
      </c>
      <c r="D5" s="30">
        <v>5</v>
      </c>
      <c r="E5" s="30">
        <f>IF(A5="","",'リレーオーダー用紙'!C9)</f>
      </c>
      <c r="F5" s="30">
        <f>IF(A5="","",'リレーオーダー用紙'!L9)</f>
      </c>
      <c r="G5" s="34">
        <f>'申込書'!$AA$5</f>
      </c>
      <c r="H5" s="30">
        <v>0</v>
      </c>
      <c r="I5">
        <f>IF(A5="","",'リレーオーダー用紙'!P9)</f>
      </c>
      <c r="J5">
        <f>IF(A5="","",'リレーオーダー用紙'!Q9)</f>
      </c>
      <c r="K5">
        <f>IF($A5="","",'リレーオーダー用紙'!AM9)</f>
      </c>
      <c r="L5">
        <f>IF($A5="","",'リレーオーダー用紙'!AN9)</f>
      </c>
      <c r="M5">
        <f>IF($A5="","",'リレーオーダー用紙'!AO9)</f>
      </c>
      <c r="N5">
        <f>IF($A5="","",'リレーオーダー用紙'!AP9)</f>
      </c>
    </row>
    <row r="6" spans="1:14" ht="12">
      <c r="A6" s="30">
        <f>IF('リレーオーダー用紙'!D10="","",'リレーオーダー用紙'!V10)</f>
      </c>
      <c r="B6" s="48">
        <f>IF(A6="","",'申込書'!$Q$5)</f>
      </c>
      <c r="C6" s="30">
        <f>IF(A6="","",'申込書'!$S$11)</f>
      </c>
      <c r="D6" s="30">
        <v>5</v>
      </c>
      <c r="E6" s="30">
        <f>IF(A6="","",'リレーオーダー用紙'!C10)</f>
      </c>
      <c r="F6" s="30">
        <f>IF(A6="","",'リレーオーダー用紙'!L10)</f>
      </c>
      <c r="G6" s="34">
        <f>'申込書'!$AA$5</f>
      </c>
      <c r="H6" s="30">
        <v>0</v>
      </c>
      <c r="I6">
        <f>IF(A6="","",'リレーオーダー用紙'!P10)</f>
      </c>
      <c r="J6">
        <f>IF(A6="","",'リレーオーダー用紙'!Q10)</f>
      </c>
      <c r="K6">
        <f>IF($A6="","",'リレーオーダー用紙'!AM10)</f>
      </c>
      <c r="L6">
        <f>IF($A6="","",'リレーオーダー用紙'!AN10)</f>
      </c>
      <c r="M6">
        <f>IF($A6="","",'リレーオーダー用紙'!AO10)</f>
      </c>
      <c r="N6">
        <f>IF($A6="","",'リレーオーダー用紙'!AP10)</f>
      </c>
    </row>
    <row r="7" spans="1:14" ht="12">
      <c r="A7" s="30">
        <f>IF('リレーオーダー用紙'!D11="","",'リレーオーダー用紙'!V11)</f>
      </c>
      <c r="B7" s="48">
        <f>IF(A7="","",'申込書'!$Q$5)</f>
      </c>
      <c r="C7" s="30">
        <f>IF(A7="","",'申込書'!$S$11)</f>
      </c>
      <c r="D7" s="30">
        <v>5</v>
      </c>
      <c r="E7" s="30">
        <f>IF(A7="","",'リレーオーダー用紙'!C11)</f>
      </c>
      <c r="F7" s="30">
        <f>IF(A7="","",'リレーオーダー用紙'!L11)</f>
      </c>
      <c r="G7" s="34">
        <f>'申込書'!$AA$5</f>
      </c>
      <c r="H7" s="30">
        <v>0</v>
      </c>
      <c r="I7">
        <f>IF(A7="","",'リレーオーダー用紙'!P11)</f>
      </c>
      <c r="J7">
        <f>IF(A7="","",'リレーオーダー用紙'!Q11)</f>
      </c>
      <c r="K7">
        <f>IF($A7="","",'リレーオーダー用紙'!AM11)</f>
      </c>
      <c r="L7">
        <f>IF($A7="","",'リレーオーダー用紙'!AN11)</f>
      </c>
      <c r="M7">
        <f>IF($A7="","",'リレーオーダー用紙'!AO11)</f>
      </c>
      <c r="N7">
        <f>IF($A7="","",'リレーオーダー用紙'!AP11)</f>
      </c>
    </row>
    <row r="8" spans="1:14" ht="12">
      <c r="A8" s="30">
        <f>IF('リレーオーダー用紙'!D12="","",'リレーオーダー用紙'!V12)</f>
      </c>
      <c r="B8" s="48">
        <f>IF(A8="","",'申込書'!$Q$5)</f>
      </c>
      <c r="C8" s="30">
        <f>IF(A8="","",'申込書'!$S$11)</f>
      </c>
      <c r="D8" s="30">
        <v>5</v>
      </c>
      <c r="E8" s="30">
        <f>IF(A8="","",'リレーオーダー用紙'!C12)</f>
      </c>
      <c r="F8" s="30">
        <f>IF(A8="","",'リレーオーダー用紙'!L12)</f>
      </c>
      <c r="G8" s="34">
        <f>'申込書'!$AA$5</f>
      </c>
      <c r="H8" s="30">
        <v>0</v>
      </c>
      <c r="I8">
        <f>IF(A8="","",'リレーオーダー用紙'!P12)</f>
      </c>
      <c r="J8">
        <f>IF(A8="","",'リレーオーダー用紙'!Q12)</f>
      </c>
      <c r="K8">
        <f>IF($A8="","",'リレーオーダー用紙'!AM12)</f>
      </c>
      <c r="L8">
        <f>IF($A8="","",'リレーオーダー用紙'!AN12)</f>
      </c>
      <c r="M8">
        <f>IF($A8="","",'リレーオーダー用紙'!AO12)</f>
      </c>
      <c r="N8">
        <f>IF($A8="","",'リレーオーダー用紙'!AP12)</f>
      </c>
    </row>
    <row r="9" spans="1:14" ht="12">
      <c r="A9" s="30">
        <f>IF('リレーオーダー用紙'!D13="","",'リレーオーダー用紙'!V13)</f>
      </c>
      <c r="B9" s="48">
        <f>IF(A9="","",'申込書'!$Q$5)</f>
      </c>
      <c r="C9" s="30">
        <f>IF(A9="","",'申込書'!$S$11)</f>
      </c>
      <c r="D9" s="30">
        <v>5</v>
      </c>
      <c r="E9" s="30">
        <f>IF(A9="","",'リレーオーダー用紙'!C13)</f>
      </c>
      <c r="F9" s="30">
        <f>IF(A9="","",'リレーオーダー用紙'!L13)</f>
      </c>
      <c r="G9" s="34">
        <f>'申込書'!$AA$5</f>
      </c>
      <c r="H9" s="30">
        <v>0</v>
      </c>
      <c r="I9">
        <f>IF(A9="","",'リレーオーダー用紙'!P13)</f>
      </c>
      <c r="J9">
        <f>IF(A9="","",'リレーオーダー用紙'!Q13)</f>
      </c>
      <c r="K9">
        <f>IF($A9="","",'リレーオーダー用紙'!AM13)</f>
      </c>
      <c r="L9">
        <f>IF($A9="","",'リレーオーダー用紙'!AN13)</f>
      </c>
      <c r="M9">
        <f>IF($A9="","",'リレーオーダー用紙'!AO13)</f>
      </c>
      <c r="N9">
        <f>IF($A9="","",'リレーオーダー用紙'!AP13)</f>
      </c>
    </row>
    <row r="10" spans="1:14" ht="12">
      <c r="A10" s="30">
        <f>IF('リレーオーダー用紙'!D14="","",'リレーオーダー用紙'!V14)</f>
      </c>
      <c r="B10" s="48">
        <f>IF(A10="","",'申込書'!$Q$5)</f>
      </c>
      <c r="C10" s="30">
        <f>IF(A10="","",'申込書'!$S$11)</f>
      </c>
      <c r="D10" s="30">
        <v>5</v>
      </c>
      <c r="E10" s="30">
        <f>IF(A10="","",'リレーオーダー用紙'!C14)</f>
      </c>
      <c r="F10" s="30">
        <f>IF(A10="","",'リレーオーダー用紙'!L14)</f>
      </c>
      <c r="G10" s="34">
        <f>'申込書'!$AA$5</f>
      </c>
      <c r="H10" s="30">
        <v>0</v>
      </c>
      <c r="I10">
        <f>IF(A10="","",'リレーオーダー用紙'!P14)</f>
      </c>
      <c r="J10">
        <f>IF(A10="","",'リレーオーダー用紙'!Q14)</f>
      </c>
      <c r="K10">
        <f>IF($A10="","",'リレーオーダー用紙'!AM14)</f>
      </c>
      <c r="L10">
        <f>IF($A10="","",'リレーオーダー用紙'!AN14)</f>
      </c>
      <c r="M10">
        <f>IF($A10="","",'リレーオーダー用紙'!AO14)</f>
      </c>
      <c r="N10">
        <f>IF($A10="","",'リレーオーダー用紙'!AP14)</f>
      </c>
    </row>
    <row r="11" spans="1:14" ht="12">
      <c r="A11" s="30">
        <f>IF('リレーオーダー用紙'!D15="","",'リレーオーダー用紙'!V15)</f>
      </c>
      <c r="B11" s="48">
        <f>IF(A11="","",'申込書'!$Q$5)</f>
      </c>
      <c r="C11" s="30">
        <f>IF(A11="","",'申込書'!$S$11)</f>
      </c>
      <c r="D11" s="30">
        <v>5</v>
      </c>
      <c r="E11" s="30">
        <f>IF(A11="","",'リレーオーダー用紙'!C15)</f>
      </c>
      <c r="F11" s="30">
        <f>IF(A11="","",'リレーオーダー用紙'!L15)</f>
      </c>
      <c r="G11" s="34">
        <f>'申込書'!$AA$5</f>
      </c>
      <c r="H11" s="30">
        <v>0</v>
      </c>
      <c r="I11">
        <f>IF(A11="","",'リレーオーダー用紙'!P15)</f>
      </c>
      <c r="J11">
        <f>IF(A11="","",'リレーオーダー用紙'!Q15)</f>
      </c>
      <c r="K11">
        <f>IF($A11="","",'リレーオーダー用紙'!AM15)</f>
      </c>
      <c r="L11">
        <f>IF($A11="","",'リレーオーダー用紙'!AN15)</f>
      </c>
      <c r="M11">
        <f>IF($A11="","",'リレーオーダー用紙'!AO15)</f>
      </c>
      <c r="N11">
        <f>IF($A11="","",'リレーオーダー用紙'!AP15)</f>
      </c>
    </row>
    <row r="12" spans="1:14" ht="12">
      <c r="A12" s="30">
        <f>IF('リレーオーダー用紙'!D16="","",'リレーオーダー用紙'!V16)</f>
      </c>
      <c r="B12" s="48">
        <f>IF(A12="","",'申込書'!$Q$5)</f>
      </c>
      <c r="C12" s="30">
        <f>IF(A12="","",'申込書'!$S$11)</f>
      </c>
      <c r="D12" s="30">
        <v>5</v>
      </c>
      <c r="E12" s="30">
        <f>IF(A12="","",'リレーオーダー用紙'!C16)</f>
      </c>
      <c r="F12" s="30">
        <f>IF(A12="","",'リレーオーダー用紙'!L16)</f>
      </c>
      <c r="G12" s="34">
        <f>'申込書'!$AA$5</f>
      </c>
      <c r="H12" s="30">
        <v>0</v>
      </c>
      <c r="I12">
        <f>IF(A12="","",'リレーオーダー用紙'!P16)</f>
      </c>
      <c r="J12">
        <f>IF(A12="","",'リレーオーダー用紙'!Q16)</f>
      </c>
      <c r="K12">
        <f>IF($A12="","",'リレーオーダー用紙'!AM16)</f>
      </c>
      <c r="L12">
        <f>IF($A12="","",'リレーオーダー用紙'!AN16)</f>
      </c>
      <c r="M12">
        <f>IF($A12="","",'リレーオーダー用紙'!AO16)</f>
      </c>
      <c r="N12">
        <f>IF($A12="","",'リレーオーダー用紙'!AP16)</f>
      </c>
    </row>
    <row r="13" spans="1:14" ht="12">
      <c r="A13" s="30">
        <f>IF('リレーオーダー用紙'!D17="","",'リレーオーダー用紙'!V17)</f>
      </c>
      <c r="B13" s="48">
        <f>IF(A13="","",'申込書'!$Q$5)</f>
      </c>
      <c r="C13" s="30">
        <f>IF(A13="","",'申込書'!$S$11)</f>
      </c>
      <c r="D13" s="30">
        <v>5</v>
      </c>
      <c r="E13" s="30">
        <f>IF(A13="","",'リレーオーダー用紙'!C17)</f>
      </c>
      <c r="F13" s="30">
        <f>IF(A13="","",'リレーオーダー用紙'!L17)</f>
      </c>
      <c r="G13" s="34">
        <f>'申込書'!$AA$5</f>
      </c>
      <c r="H13" s="30">
        <v>0</v>
      </c>
      <c r="I13">
        <f>IF(A13="","",'リレーオーダー用紙'!P17)</f>
      </c>
      <c r="J13">
        <f>IF(A13="","",'リレーオーダー用紙'!Q17)</f>
      </c>
      <c r="K13">
        <f>IF($A13="","",'リレーオーダー用紙'!AM17)</f>
      </c>
      <c r="L13">
        <f>IF($A13="","",'リレーオーダー用紙'!AN17)</f>
      </c>
      <c r="M13">
        <f>IF($A13="","",'リレーオーダー用紙'!AO17)</f>
      </c>
      <c r="N13">
        <f>IF($A13="","",'リレーオーダー用紙'!AP17)</f>
      </c>
    </row>
    <row r="14" spans="1:14" ht="12">
      <c r="A14" s="30">
        <f>IF('リレーオーダー用紙'!D18="","",'リレーオーダー用紙'!V18)</f>
      </c>
      <c r="B14" s="48">
        <f>IF(A14="","",'申込書'!$Q$5)</f>
      </c>
      <c r="C14" s="30">
        <f>IF(A14="","",'申込書'!$S$11)</f>
      </c>
      <c r="D14" s="30">
        <v>5</v>
      </c>
      <c r="E14" s="30">
        <f>IF(A14="","",'リレーオーダー用紙'!C18)</f>
      </c>
      <c r="F14" s="30">
        <f>IF(A14="","",'リレーオーダー用紙'!L18)</f>
      </c>
      <c r="G14" s="34">
        <f>'申込書'!$AA$5</f>
      </c>
      <c r="H14" s="30">
        <v>0</v>
      </c>
      <c r="I14">
        <f>IF(A14="","",'リレーオーダー用紙'!P18)</f>
      </c>
      <c r="J14">
        <f>IF(A14="","",'リレーオーダー用紙'!Q18)</f>
      </c>
      <c r="K14">
        <f>IF($A14="","",'リレーオーダー用紙'!AM18)</f>
      </c>
      <c r="L14">
        <f>IF($A14="","",'リレーオーダー用紙'!AN18)</f>
      </c>
      <c r="M14">
        <f>IF($A14="","",'リレーオーダー用紙'!AO18)</f>
      </c>
      <c r="N14">
        <f>IF($A14="","",'リレーオーダー用紙'!AP18)</f>
      </c>
    </row>
    <row r="15" spans="1:14" ht="12">
      <c r="A15" s="30">
        <f>IF('リレーオーダー用紙'!D19="","",'リレーオーダー用紙'!V19)</f>
      </c>
      <c r="B15" s="48">
        <f>IF(A15="","",'申込書'!$Q$5)</f>
      </c>
      <c r="C15" s="30">
        <f>IF(A15="","",'申込書'!$S$11)</f>
      </c>
      <c r="D15" s="30">
        <v>5</v>
      </c>
      <c r="E15" s="30">
        <f>IF(A15="","",'リレーオーダー用紙'!C19)</f>
      </c>
      <c r="F15" s="30">
        <f>IF(A15="","",'リレーオーダー用紙'!L19)</f>
      </c>
      <c r="G15" s="34">
        <f>'申込書'!$AA$5</f>
      </c>
      <c r="H15" s="30">
        <v>0</v>
      </c>
      <c r="I15">
        <f>IF(A15="","",'リレーオーダー用紙'!P19)</f>
      </c>
      <c r="J15">
        <f>IF(A15="","",'リレーオーダー用紙'!Q19)</f>
      </c>
      <c r="K15">
        <f>IF($A15="","",'リレーオーダー用紙'!AM19)</f>
      </c>
      <c r="L15">
        <f>IF($A15="","",'リレーオーダー用紙'!AN19)</f>
      </c>
      <c r="M15">
        <f>IF($A15="","",'リレーオーダー用紙'!AO19)</f>
      </c>
      <c r="N15">
        <f>IF($A15="","",'リレーオーダー用紙'!AP19)</f>
      </c>
    </row>
    <row r="16" spans="1:14" ht="12">
      <c r="A16" s="30">
        <f>IF('リレーオーダー用紙'!D20="","",'リレーオーダー用紙'!V20)</f>
      </c>
      <c r="B16" s="48">
        <f>IF(A16="","",'申込書'!$Q$5)</f>
      </c>
      <c r="C16" s="30">
        <f>IF(A16="","",'申込書'!$S$11)</f>
      </c>
      <c r="D16" s="30">
        <v>5</v>
      </c>
      <c r="E16" s="30">
        <f>IF(A16="","",'リレーオーダー用紙'!C20)</f>
      </c>
      <c r="F16" s="30">
        <f>IF(A16="","",'リレーオーダー用紙'!L20)</f>
      </c>
      <c r="G16" s="34">
        <f>'申込書'!$AA$5</f>
      </c>
      <c r="H16" s="30">
        <v>0</v>
      </c>
      <c r="I16">
        <f>IF(A16="","",'リレーオーダー用紙'!P20)</f>
      </c>
      <c r="J16">
        <f>IF(A16="","",'リレーオーダー用紙'!Q20)</f>
      </c>
      <c r="K16">
        <f>IF($A16="","",'リレーオーダー用紙'!AM20)</f>
      </c>
      <c r="L16">
        <f>IF($A16="","",'リレーオーダー用紙'!AN20)</f>
      </c>
      <c r="M16">
        <f>IF($A16="","",'リレーオーダー用紙'!AO20)</f>
      </c>
      <c r="N16">
        <f>IF($A16="","",'リレーオーダー用紙'!AP20)</f>
      </c>
    </row>
    <row r="17" spans="1:14" ht="12">
      <c r="A17" s="30">
        <f>IF('リレーオーダー用紙'!D21="","",'リレーオーダー用紙'!V21)</f>
      </c>
      <c r="B17" s="48">
        <f>IF(A17="","",'申込書'!$Q$5)</f>
      </c>
      <c r="C17" s="30">
        <f>IF(A17="","",'申込書'!$S$11)</f>
      </c>
      <c r="D17" s="30">
        <v>5</v>
      </c>
      <c r="E17" s="30">
        <f>IF(A17="","",'リレーオーダー用紙'!C21)</f>
      </c>
      <c r="F17" s="30">
        <f>IF(A17="","",'リレーオーダー用紙'!L21)</f>
      </c>
      <c r="G17" s="34">
        <f>'申込書'!$AA$5</f>
      </c>
      <c r="H17" s="30">
        <v>0</v>
      </c>
      <c r="I17">
        <f>IF(A17="","",'リレーオーダー用紙'!P21)</f>
      </c>
      <c r="J17">
        <f>IF(A17="","",'リレーオーダー用紙'!Q21)</f>
      </c>
      <c r="K17">
        <f>IF($A17="","",'リレーオーダー用紙'!AM21)</f>
      </c>
      <c r="L17">
        <f>IF($A17="","",'リレーオーダー用紙'!AN21)</f>
      </c>
      <c r="M17">
        <f>IF($A17="","",'リレーオーダー用紙'!AO21)</f>
      </c>
      <c r="N17">
        <f>IF($A17="","",'リレーオーダー用紙'!AP21)</f>
      </c>
    </row>
    <row r="18" spans="1:14" ht="12">
      <c r="A18" s="30">
        <f>IF('リレーオーダー用紙'!D22="","",'リレーオーダー用紙'!V22)</f>
      </c>
      <c r="B18" s="48">
        <f>IF(A18="","",'申込書'!$Q$5)</f>
      </c>
      <c r="C18" s="30">
        <f>IF(A18="","",'申込書'!$S$11)</f>
      </c>
      <c r="D18" s="30">
        <v>5</v>
      </c>
      <c r="E18" s="30">
        <f>IF(A18="","",'リレーオーダー用紙'!C22)</f>
      </c>
      <c r="F18" s="30">
        <f>IF(A18="","",'リレーオーダー用紙'!L22)</f>
      </c>
      <c r="G18" s="34">
        <f>'申込書'!$AA$5</f>
      </c>
      <c r="H18" s="30">
        <v>0</v>
      </c>
      <c r="I18">
        <f>IF(A18="","",'リレーオーダー用紙'!P22)</f>
      </c>
      <c r="J18">
        <f>IF(A18="","",'リレーオーダー用紙'!Q22)</f>
      </c>
      <c r="K18">
        <f>IF($A18="","",'リレーオーダー用紙'!AM22)</f>
      </c>
      <c r="L18">
        <f>IF($A18="","",'リレーオーダー用紙'!AN22)</f>
      </c>
      <c r="M18">
        <f>IF($A18="","",'リレーオーダー用紙'!AO22)</f>
      </c>
      <c r="N18">
        <f>IF($A18="","",'リレーオーダー用紙'!AP22)</f>
      </c>
    </row>
    <row r="19" spans="1:14" ht="12">
      <c r="A19" s="30">
        <f>IF('リレーオーダー用紙'!D23="","",'リレーオーダー用紙'!V23)</f>
      </c>
      <c r="B19" s="48">
        <f>IF(A19="","",'申込書'!$Q$5)</f>
      </c>
      <c r="C19" s="30">
        <f>IF(A19="","",'申込書'!$S$11)</f>
      </c>
      <c r="D19" s="30">
        <v>5</v>
      </c>
      <c r="E19" s="30">
        <f>IF(A19="","",'リレーオーダー用紙'!C23)</f>
      </c>
      <c r="F19" s="30">
        <f>IF(A19="","",'リレーオーダー用紙'!L23)</f>
      </c>
      <c r="G19" s="34">
        <f>'申込書'!$AA$5</f>
      </c>
      <c r="H19" s="30">
        <v>0</v>
      </c>
      <c r="I19">
        <f>IF(A19="","",'リレーオーダー用紙'!P23)</f>
      </c>
      <c r="J19">
        <f>IF(A19="","",'リレーオーダー用紙'!Q23)</f>
      </c>
      <c r="K19">
        <f>IF($A19="","",'リレーオーダー用紙'!AM23)</f>
      </c>
      <c r="L19">
        <f>IF($A19="","",'リレーオーダー用紙'!AN23)</f>
      </c>
      <c r="M19">
        <f>IF($A19="","",'リレーオーダー用紙'!AO23)</f>
      </c>
      <c r="N19">
        <f>IF($A19="","",'リレーオーダー用紙'!AP23)</f>
      </c>
    </row>
    <row r="20" spans="1:14" ht="12">
      <c r="A20" s="30">
        <f>IF('リレーオーダー用紙'!D24="","",'リレーオーダー用紙'!V24)</f>
      </c>
      <c r="B20" s="48">
        <f>IF(A20="","",'申込書'!$Q$5)</f>
      </c>
      <c r="C20" s="30">
        <f>IF(A20="","",'申込書'!$S$11)</f>
      </c>
      <c r="D20" s="30">
        <v>5</v>
      </c>
      <c r="E20" s="30">
        <f>IF(A20="","",'リレーオーダー用紙'!C24)</f>
      </c>
      <c r="F20" s="30">
        <f>IF(A20="","",'リレーオーダー用紙'!L24)</f>
      </c>
      <c r="G20" s="34">
        <f>'申込書'!$AA$5</f>
      </c>
      <c r="H20" s="30">
        <v>0</v>
      </c>
      <c r="I20">
        <f>IF(A20="","",'リレーオーダー用紙'!P24)</f>
      </c>
      <c r="J20">
        <f>IF(A20="","",'リレーオーダー用紙'!Q24)</f>
      </c>
      <c r="K20">
        <f>IF($A20="","",'リレーオーダー用紙'!AM24)</f>
      </c>
      <c r="L20">
        <f>IF($A20="","",'リレーオーダー用紙'!AN24)</f>
      </c>
      <c r="M20">
        <f>IF($A20="","",'リレーオーダー用紙'!AO24)</f>
      </c>
      <c r="N20">
        <f>IF($A20="","",'リレーオーダー用紙'!AP24)</f>
      </c>
    </row>
    <row r="21" spans="1:14" ht="12">
      <c r="A21" s="30">
        <f>IF('リレーオーダー用紙'!D25="","",'リレーオーダー用紙'!V25)</f>
      </c>
      <c r="B21" s="48">
        <f>IF(A21="","",'申込書'!$Q$5)</f>
      </c>
      <c r="C21" s="30">
        <f>IF(A21="","",'申込書'!$S$11)</f>
      </c>
      <c r="D21" s="30">
        <v>5</v>
      </c>
      <c r="E21" s="30">
        <f>IF(A21="","",'リレーオーダー用紙'!C25)</f>
      </c>
      <c r="F21" s="30">
        <f>IF(A21="","",'リレーオーダー用紙'!L25)</f>
      </c>
      <c r="G21" s="34">
        <f>'申込書'!$AA$5</f>
      </c>
      <c r="H21" s="30">
        <v>0</v>
      </c>
      <c r="I21">
        <f>IF(A21="","",'リレーオーダー用紙'!P25)</f>
      </c>
      <c r="J21">
        <f>IF(A21="","",'リレーオーダー用紙'!Q25)</f>
      </c>
      <c r="K21">
        <f>IF($A21="","",'リレーオーダー用紙'!AM25)</f>
      </c>
      <c r="L21">
        <f>IF($A21="","",'リレーオーダー用紙'!AN25)</f>
      </c>
      <c r="M21">
        <f>IF($A21="","",'リレーオーダー用紙'!AO25)</f>
      </c>
      <c r="N21">
        <f>IF($A21="","",'リレーオーダー用紙'!AP25)</f>
      </c>
    </row>
    <row r="22" spans="1:14" ht="12">
      <c r="A22" s="30">
        <f>IF('リレーオーダー用紙'!D26="","",'リレーオーダー用紙'!V26)</f>
      </c>
      <c r="B22" s="48">
        <f>IF(A22="","",'申込書'!$Q$5)</f>
      </c>
      <c r="C22" s="30">
        <f>IF(A22="","",'申込書'!$S$11)</f>
      </c>
      <c r="D22" s="30">
        <v>5</v>
      </c>
      <c r="E22" s="30">
        <f>IF(A22="","",'リレーオーダー用紙'!C26)</f>
      </c>
      <c r="F22" s="30">
        <f>IF(A22="","",'リレーオーダー用紙'!L26)</f>
      </c>
      <c r="G22" s="34">
        <f>'申込書'!$AA$5</f>
      </c>
      <c r="H22" s="30">
        <v>0</v>
      </c>
      <c r="I22">
        <f>IF(A22="","",'リレーオーダー用紙'!P26)</f>
      </c>
      <c r="J22">
        <f>IF(A22="","",'リレーオーダー用紙'!Q26)</f>
      </c>
      <c r="K22">
        <f>IF($A22="","",'リレーオーダー用紙'!AM26)</f>
      </c>
      <c r="L22">
        <f>IF($A22="","",'リレーオーダー用紙'!AN26)</f>
      </c>
      <c r="M22">
        <f>IF($A22="","",'リレーオーダー用紙'!AO26)</f>
      </c>
      <c r="N22">
        <f>IF($A22="","",'リレーオーダー用紙'!AP26)</f>
      </c>
    </row>
    <row r="23" spans="1:14" ht="12">
      <c r="A23" s="30">
        <f>IF('リレーオーダー用紙'!D27="","",'リレーオーダー用紙'!V27)</f>
      </c>
      <c r="B23" s="48">
        <f>IF(A23="","",'申込書'!$Q$5)</f>
      </c>
      <c r="C23" s="30">
        <f>IF(A23="","",'申込書'!$S$11)</f>
      </c>
      <c r="D23" s="30">
        <v>5</v>
      </c>
      <c r="E23" s="30">
        <f>IF(A23="","",'リレーオーダー用紙'!C27)</f>
      </c>
      <c r="F23" s="30">
        <f>IF(A23="","",'リレーオーダー用紙'!L27)</f>
      </c>
      <c r="G23" s="34">
        <f>'申込書'!$AA$5</f>
      </c>
      <c r="H23" s="30">
        <v>0</v>
      </c>
      <c r="I23">
        <f>IF(A23="","",'リレーオーダー用紙'!P27)</f>
      </c>
      <c r="J23">
        <f>IF(A23="","",'リレーオーダー用紙'!Q27)</f>
      </c>
      <c r="K23">
        <f>IF($A23="","",'リレーオーダー用紙'!AM27)</f>
      </c>
      <c r="L23">
        <f>IF($A23="","",'リレーオーダー用紙'!AN27)</f>
      </c>
      <c r="M23">
        <f>IF($A23="","",'リレーオーダー用紙'!AO27)</f>
      </c>
      <c r="N23">
        <f>IF($A23="","",'リレーオーダー用紙'!AP27)</f>
      </c>
    </row>
    <row r="24" spans="1:14" ht="12">
      <c r="A24" s="30">
        <f>IF('リレーオーダー用紙'!D28="","",'リレーオーダー用紙'!V28)</f>
      </c>
      <c r="B24" s="48">
        <f>IF(A24="","",'申込書'!$Q$5)</f>
      </c>
      <c r="C24" s="30">
        <f>IF(A24="","",'申込書'!$S$11)</f>
      </c>
      <c r="D24" s="30">
        <v>5</v>
      </c>
      <c r="E24" s="30">
        <f>IF(A24="","",'リレーオーダー用紙'!C28)</f>
      </c>
      <c r="F24" s="30">
        <f>IF(A24="","",'リレーオーダー用紙'!L28)</f>
      </c>
      <c r="G24" s="34">
        <f>'申込書'!$AA$5</f>
      </c>
      <c r="H24" s="30">
        <v>0</v>
      </c>
      <c r="I24">
        <f>IF(A24="","",'リレーオーダー用紙'!P28)</f>
      </c>
      <c r="J24">
        <f>IF(A24="","",'リレーオーダー用紙'!Q28)</f>
      </c>
      <c r="K24">
        <f>IF($A24="","",'リレーオーダー用紙'!AM28)</f>
      </c>
      <c r="L24">
        <f>IF($A24="","",'リレーオーダー用紙'!AN28)</f>
      </c>
      <c r="M24">
        <f>IF($A24="","",'リレーオーダー用紙'!AO28)</f>
      </c>
      <c r="N24">
        <f>IF($A24="","",'リレーオーダー用紙'!AP28)</f>
      </c>
    </row>
    <row r="25" spans="1:14" ht="12">
      <c r="A25" s="30">
        <f>IF('リレーオーダー用紙'!D29="","",'リレーオーダー用紙'!V29)</f>
      </c>
      <c r="B25" s="48">
        <f>IF(A25="","",'申込書'!$Q$5)</f>
      </c>
      <c r="C25" s="30">
        <f>IF(A25="","",'申込書'!$S$11)</f>
      </c>
      <c r="D25" s="30">
        <v>5</v>
      </c>
      <c r="E25" s="30">
        <f>IF(A25="","",'リレーオーダー用紙'!C29)</f>
      </c>
      <c r="F25" s="30">
        <f>IF(A25="","",'リレーオーダー用紙'!L29)</f>
      </c>
      <c r="G25" s="34">
        <f>'申込書'!$AA$5</f>
      </c>
      <c r="H25" s="30">
        <v>0</v>
      </c>
      <c r="I25">
        <f>IF(A25="","",'リレーオーダー用紙'!P29)</f>
      </c>
      <c r="J25">
        <f>IF(A25="","",'リレーオーダー用紙'!Q29)</f>
      </c>
      <c r="K25">
        <f>IF($A25="","",'リレーオーダー用紙'!AM29)</f>
      </c>
      <c r="L25">
        <f>IF($A25="","",'リレーオーダー用紙'!AN29)</f>
      </c>
      <c r="M25">
        <f>IF($A25="","",'リレーオーダー用紙'!AO29)</f>
      </c>
      <c r="N25">
        <f>IF($A25="","",'リレーオーダー用紙'!AP29)</f>
      </c>
    </row>
    <row r="26" spans="1:14" ht="12">
      <c r="A26" s="30">
        <f>IF('リレーオーダー用紙'!D30="","",'リレーオーダー用紙'!V30)</f>
      </c>
      <c r="B26" s="48">
        <f>IF(A26="","",'申込書'!$Q$5)</f>
      </c>
      <c r="C26" s="30">
        <f>IF(A26="","",'申込書'!$S$11)</f>
      </c>
      <c r="D26" s="30">
        <v>5</v>
      </c>
      <c r="E26" s="30">
        <f>IF(A26="","",'リレーオーダー用紙'!C30)</f>
      </c>
      <c r="F26" s="30">
        <f>IF(A26="","",'リレーオーダー用紙'!L30)</f>
      </c>
      <c r="G26" s="34">
        <f>'申込書'!$AA$5</f>
      </c>
      <c r="H26" s="30">
        <v>0</v>
      </c>
      <c r="I26">
        <f>IF(A26="","",'リレーオーダー用紙'!P30)</f>
      </c>
      <c r="J26">
        <f>IF(A26="","",'リレーオーダー用紙'!Q30)</f>
      </c>
      <c r="K26">
        <f>IF($A26="","",'リレーオーダー用紙'!AM30)</f>
      </c>
      <c r="L26">
        <f>IF($A26="","",'リレーオーダー用紙'!AN30)</f>
      </c>
      <c r="M26">
        <f>IF($A26="","",'リレーオーダー用紙'!AO30)</f>
      </c>
      <c r="N26">
        <f>IF($A26="","",'リレーオーダー用紙'!AP30)</f>
      </c>
    </row>
    <row r="27" spans="1:14" ht="12">
      <c r="A27" s="30">
        <f>IF('リレーオーダー用紙'!D31="","",'リレーオーダー用紙'!V31)</f>
      </c>
      <c r="B27" s="48">
        <f>IF(A27="","",'申込書'!$Q$5)</f>
      </c>
      <c r="C27" s="30">
        <f>IF(A27="","",'申込書'!$S$11)</f>
      </c>
      <c r="D27" s="30">
        <v>5</v>
      </c>
      <c r="E27" s="30">
        <f>IF(A27="","",'リレーオーダー用紙'!C31)</f>
      </c>
      <c r="F27" s="30">
        <f>IF(A27="","",'リレーオーダー用紙'!L31)</f>
      </c>
      <c r="G27" s="34">
        <f>'申込書'!$AA$5</f>
      </c>
      <c r="H27" s="30">
        <v>0</v>
      </c>
      <c r="I27">
        <f>IF(A27="","",'リレーオーダー用紙'!P31)</f>
      </c>
      <c r="J27">
        <f>IF(A27="","",'リレーオーダー用紙'!Q31)</f>
      </c>
      <c r="K27">
        <f>IF($A27="","",'リレーオーダー用紙'!AM31)</f>
      </c>
      <c r="L27">
        <f>IF($A27="","",'リレーオーダー用紙'!AN31)</f>
      </c>
      <c r="M27">
        <f>IF($A27="","",'リレーオーダー用紙'!AO31)</f>
      </c>
      <c r="N27">
        <f>IF($A27="","",'リレーオーダー用紙'!AP31)</f>
      </c>
    </row>
    <row r="28" spans="1:14" ht="12">
      <c r="A28" s="30">
        <f>IF('リレーオーダー用紙'!D32="","",'リレーオーダー用紙'!V32)</f>
      </c>
      <c r="B28" s="48">
        <f>IF(A28="","",'申込書'!$Q$5)</f>
      </c>
      <c r="C28" s="30">
        <f>IF(A28="","",'申込書'!$S$11)</f>
      </c>
      <c r="D28" s="30">
        <v>5</v>
      </c>
      <c r="E28" s="30">
        <f>IF(A28="","",'リレーオーダー用紙'!C32)</f>
      </c>
      <c r="F28" s="30">
        <f>IF(A28="","",'リレーオーダー用紙'!L32)</f>
      </c>
      <c r="G28" s="34">
        <f>'申込書'!$AA$5</f>
      </c>
      <c r="H28" s="30">
        <v>0</v>
      </c>
      <c r="I28">
        <f>IF(A28="","",'リレーオーダー用紙'!P32)</f>
      </c>
      <c r="J28">
        <f>IF(A28="","",'リレーオーダー用紙'!Q32)</f>
      </c>
      <c r="K28">
        <f>IF($A28="","",'リレーオーダー用紙'!AM32)</f>
      </c>
      <c r="L28">
        <f>IF($A28="","",'リレーオーダー用紙'!AN32)</f>
      </c>
      <c r="M28">
        <f>IF($A28="","",'リレーオーダー用紙'!AO32)</f>
      </c>
      <c r="N28">
        <f>IF($A28="","",'リレーオーダー用紙'!AP32)</f>
      </c>
    </row>
    <row r="29" spans="1:14" ht="12">
      <c r="A29" s="30">
        <f>IF('リレーオーダー用紙'!D33="","",'リレーオーダー用紙'!V33)</f>
      </c>
      <c r="B29" s="48">
        <f>IF(A29="","",'申込書'!$Q$5)</f>
      </c>
      <c r="C29" s="30">
        <f>IF(A29="","",'申込書'!$S$11)</f>
      </c>
      <c r="D29" s="30">
        <v>5</v>
      </c>
      <c r="E29" s="30">
        <f>IF(A29="","",'リレーオーダー用紙'!C33)</f>
      </c>
      <c r="F29" s="30">
        <f>IF(A29="","",'リレーオーダー用紙'!L33)</f>
      </c>
      <c r="G29" s="34">
        <f>'申込書'!$AA$5</f>
      </c>
      <c r="H29" s="30">
        <v>0</v>
      </c>
      <c r="I29">
        <f>IF(A29="","",'リレーオーダー用紙'!P33)</f>
      </c>
      <c r="J29">
        <f>IF(A29="","",'リレーオーダー用紙'!Q33)</f>
      </c>
      <c r="K29">
        <f>IF($A29="","",'リレーオーダー用紙'!AM33)</f>
      </c>
      <c r="L29">
        <f>IF($A29="","",'リレーオーダー用紙'!AN33)</f>
      </c>
      <c r="M29">
        <f>IF($A29="","",'リレーオーダー用紙'!AO33)</f>
      </c>
      <c r="N29">
        <f>IF($A29="","",'リレーオーダー用紙'!AP33)</f>
      </c>
    </row>
    <row r="30" spans="1:14" ht="12">
      <c r="A30" s="30">
        <f>IF('リレーオーダー用紙'!D34="","",'リレーオーダー用紙'!V34)</f>
      </c>
      <c r="B30" s="48">
        <f>IF(A30="","",'申込書'!$Q$5)</f>
      </c>
      <c r="C30" s="30">
        <f>IF(A30="","",'申込書'!$S$11)</f>
      </c>
      <c r="D30" s="30">
        <v>5</v>
      </c>
      <c r="E30" s="30">
        <f>IF(A30="","",'リレーオーダー用紙'!C34)</f>
      </c>
      <c r="F30" s="30">
        <f>IF(A30="","",'リレーオーダー用紙'!L34)</f>
      </c>
      <c r="G30" s="34">
        <f>'申込書'!$AA$5</f>
      </c>
      <c r="H30" s="30">
        <v>0</v>
      </c>
      <c r="I30">
        <f>IF(A30="","",'リレーオーダー用紙'!P34)</f>
      </c>
      <c r="J30">
        <f>IF(A30="","",'リレーオーダー用紙'!Q34)</f>
      </c>
      <c r="K30">
        <f>IF($A30="","",'リレーオーダー用紙'!AM34)</f>
      </c>
      <c r="L30">
        <f>IF($A30="","",'リレーオーダー用紙'!AN34)</f>
      </c>
      <c r="M30">
        <f>IF($A30="","",'リレーオーダー用紙'!AO34)</f>
      </c>
      <c r="N30">
        <f>IF($A30="","",'リレーオーダー用紙'!AP34)</f>
      </c>
    </row>
    <row r="31" spans="1:14" ht="12">
      <c r="A31" s="30">
        <f>IF('リレーオーダー用紙'!D35="","",'リレーオーダー用紙'!V35)</f>
      </c>
      <c r="B31" s="48">
        <f>IF(A31="","",'申込書'!$Q$5)</f>
      </c>
      <c r="C31" s="30">
        <f>IF(A31="","",'申込書'!$S$11)</f>
      </c>
      <c r="D31" s="30">
        <v>5</v>
      </c>
      <c r="E31" s="30">
        <f>IF(A31="","",'リレーオーダー用紙'!C35)</f>
      </c>
      <c r="F31" s="30">
        <f>IF(A31="","",'リレーオーダー用紙'!L35)</f>
      </c>
      <c r="G31" s="34">
        <f>'申込書'!$AA$5</f>
      </c>
      <c r="H31" s="30">
        <v>0</v>
      </c>
      <c r="I31">
        <f>IF(A31="","",'リレーオーダー用紙'!P35)</f>
      </c>
      <c r="J31">
        <f>IF(A31="","",'リレーオーダー用紙'!Q35)</f>
      </c>
      <c r="K31">
        <f>IF($A31="","",'リレーオーダー用紙'!AM35)</f>
      </c>
      <c r="L31">
        <f>IF($A31="","",'リレーオーダー用紙'!AN35)</f>
      </c>
      <c r="M31">
        <f>IF($A31="","",'リレーオーダー用紙'!AO35)</f>
      </c>
      <c r="N31">
        <f>IF($A31="","",'リレーオーダー用紙'!AP35)</f>
      </c>
    </row>
    <row r="32" spans="1:14" ht="12">
      <c r="A32" s="30">
        <f>IF('リレーオーダー用紙'!D36="","",'リレーオーダー用紙'!V36)</f>
      </c>
      <c r="B32" s="48">
        <f>IF(A32="","",'申込書'!$Q$5)</f>
      </c>
      <c r="C32" s="30">
        <f>IF(A32="","",'申込書'!$S$11)</f>
      </c>
      <c r="D32" s="30">
        <v>5</v>
      </c>
      <c r="E32" s="30">
        <f>IF(A32="","",'リレーオーダー用紙'!C36)</f>
      </c>
      <c r="F32" s="30">
        <f>IF(A32="","",'リレーオーダー用紙'!L36)</f>
      </c>
      <c r="G32" s="34">
        <f>'申込書'!$AA$5</f>
      </c>
      <c r="H32" s="30">
        <v>0</v>
      </c>
      <c r="I32">
        <f>IF(A32="","",'リレーオーダー用紙'!P36)</f>
      </c>
      <c r="J32">
        <f>IF(A32="","",'リレーオーダー用紙'!Q36)</f>
      </c>
      <c r="K32">
        <f>IF($A32="","",'リレーオーダー用紙'!AM36)</f>
      </c>
      <c r="L32">
        <f>IF($A32="","",'リレーオーダー用紙'!AN36)</f>
      </c>
      <c r="M32">
        <f>IF($A32="","",'リレーオーダー用紙'!AO36)</f>
      </c>
      <c r="N32">
        <f>IF($A32="","",'リレーオーダー用紙'!AP36)</f>
      </c>
    </row>
    <row r="33" spans="1:14" ht="12">
      <c r="A33" s="30">
        <f>IF('リレーオーダー用紙'!D37="","",'リレーオーダー用紙'!V37)</f>
      </c>
      <c r="B33" s="48">
        <f>IF(A33="","",'申込書'!$Q$5)</f>
      </c>
      <c r="C33" s="30">
        <f>IF(A33="","",'申込書'!$S$11)</f>
      </c>
      <c r="D33" s="30">
        <v>5</v>
      </c>
      <c r="E33" s="30">
        <f>IF(A33="","",'リレーオーダー用紙'!C37)</f>
      </c>
      <c r="F33" s="30">
        <f>IF(A33="","",'リレーオーダー用紙'!L37)</f>
      </c>
      <c r="G33" s="34">
        <f>'申込書'!$AA$5</f>
      </c>
      <c r="H33" s="30">
        <v>0</v>
      </c>
      <c r="I33">
        <f>IF(A33="","",'リレーオーダー用紙'!P37)</f>
      </c>
      <c r="J33">
        <f>IF(A33="","",'リレーオーダー用紙'!Q37)</f>
      </c>
      <c r="K33">
        <f>IF($A33="","",'リレーオーダー用紙'!AM37)</f>
      </c>
      <c r="L33">
        <f>IF($A33="","",'リレーオーダー用紙'!AN37)</f>
      </c>
      <c r="M33">
        <f>IF($A33="","",'リレーオーダー用紙'!AO37)</f>
      </c>
      <c r="N33">
        <f>IF($A33="","",'リレーオーダー用紙'!AP37)</f>
      </c>
    </row>
    <row r="34" spans="1:14" ht="12">
      <c r="A34" s="30">
        <f>IF('リレーオーダー用紙'!D38="","",'リレーオーダー用紙'!V38)</f>
      </c>
      <c r="B34" s="48">
        <f>IF(A34="","",'申込書'!$Q$5)</f>
      </c>
      <c r="C34" s="30">
        <f>IF(A34="","",'申込書'!$S$11)</f>
      </c>
      <c r="D34" s="30">
        <v>5</v>
      </c>
      <c r="E34" s="30">
        <f>IF(A34="","",'リレーオーダー用紙'!C38)</f>
      </c>
      <c r="F34" s="30">
        <f>IF(A34="","",'リレーオーダー用紙'!L38)</f>
      </c>
      <c r="G34" s="34">
        <f>'申込書'!$AA$5</f>
      </c>
      <c r="H34" s="30">
        <v>0</v>
      </c>
      <c r="I34">
        <f>IF(A34="","",'リレーオーダー用紙'!P38)</f>
      </c>
      <c r="J34">
        <f>IF(A34="","",'リレーオーダー用紙'!Q38)</f>
      </c>
      <c r="K34">
        <f>IF($A34="","",'リレーオーダー用紙'!AM38)</f>
      </c>
      <c r="L34">
        <f>IF($A34="","",'リレーオーダー用紙'!AN38)</f>
      </c>
      <c r="M34">
        <f>IF($A34="","",'リレーオーダー用紙'!AO38)</f>
      </c>
      <c r="N34">
        <f>IF($A34="","",'リレーオーダー用紙'!AP38)</f>
      </c>
    </row>
    <row r="35" spans="1:14" ht="12">
      <c r="A35" s="30">
        <f>IF('リレーオーダー用紙'!D39="","",'リレーオーダー用紙'!V39)</f>
      </c>
      <c r="B35" s="48">
        <f>IF(A35="","",'申込書'!$Q$5)</f>
      </c>
      <c r="C35" s="30">
        <f>IF(A35="","",'申込書'!$S$11)</f>
      </c>
      <c r="D35" s="30">
        <v>5</v>
      </c>
      <c r="E35" s="30">
        <f>IF(A35="","",'リレーオーダー用紙'!C39)</f>
      </c>
      <c r="F35" s="30">
        <f>IF(A35="","",'リレーオーダー用紙'!L39)</f>
      </c>
      <c r="G35" s="34">
        <f>'申込書'!$AA$5</f>
      </c>
      <c r="H35" s="30">
        <v>0</v>
      </c>
      <c r="I35">
        <f>IF(A35="","",'リレーオーダー用紙'!P39)</f>
      </c>
      <c r="J35">
        <f>IF(A35="","",'リレーオーダー用紙'!Q39)</f>
      </c>
      <c r="K35">
        <f>IF($A35="","",'リレーオーダー用紙'!AM39)</f>
      </c>
      <c r="L35">
        <f>IF($A35="","",'リレーオーダー用紙'!AN39)</f>
      </c>
      <c r="M35">
        <f>IF($A35="","",'リレーオーダー用紙'!AO39)</f>
      </c>
      <c r="N35">
        <f>IF($A35="","",'リレーオーダー用紙'!AP39)</f>
      </c>
    </row>
    <row r="36" spans="1:14" ht="12">
      <c r="A36" s="30">
        <f>IF('リレーオーダー用紙'!D40="","",'リレーオーダー用紙'!V40)</f>
      </c>
      <c r="B36" s="48">
        <f>IF(A36="","",'申込書'!$Q$5)</f>
      </c>
      <c r="C36" s="30">
        <f>IF(A36="","",'申込書'!$S$11)</f>
      </c>
      <c r="D36" s="30">
        <v>5</v>
      </c>
      <c r="E36" s="30">
        <f>IF(A36="","",'リレーオーダー用紙'!C40)</f>
      </c>
      <c r="F36" s="30">
        <f>IF(A36="","",'リレーオーダー用紙'!L40)</f>
      </c>
      <c r="G36" s="34">
        <f>'申込書'!$AA$5</f>
      </c>
      <c r="H36" s="30">
        <v>0</v>
      </c>
      <c r="I36">
        <f>IF(A36="","",'リレーオーダー用紙'!P40)</f>
      </c>
      <c r="J36">
        <f>IF(A36="","",'リレーオーダー用紙'!Q40)</f>
      </c>
      <c r="K36">
        <f>IF($A36="","",'リレーオーダー用紙'!AM40)</f>
      </c>
      <c r="L36">
        <f>IF($A36="","",'リレーオーダー用紙'!AN40)</f>
      </c>
      <c r="M36">
        <f>IF($A36="","",'リレーオーダー用紙'!AO40)</f>
      </c>
      <c r="N36">
        <f>IF($A36="","",'リレーオーダー用紙'!AP40)</f>
      </c>
    </row>
    <row r="37" spans="1:14" ht="12">
      <c r="A37" s="30">
        <f>IF('リレーオーダー用紙'!D41="","",'リレーオーダー用紙'!V41)</f>
      </c>
      <c r="B37" s="48">
        <f>IF(A37="","",'申込書'!$Q$5)</f>
      </c>
      <c r="C37" s="30">
        <f>IF(A37="","",'申込書'!$S$11)</f>
      </c>
      <c r="D37" s="30">
        <v>5</v>
      </c>
      <c r="E37" s="30">
        <f>IF(A37="","",'リレーオーダー用紙'!C41)</f>
      </c>
      <c r="F37" s="30">
        <f>IF(A37="","",'リレーオーダー用紙'!L41)</f>
      </c>
      <c r="G37" s="34">
        <f>'申込書'!$AA$5</f>
      </c>
      <c r="H37" s="30">
        <v>0</v>
      </c>
      <c r="I37">
        <f>IF(A37="","",'リレーオーダー用紙'!P41)</f>
      </c>
      <c r="J37">
        <f>IF(A37="","",'リレーオーダー用紙'!Q41)</f>
      </c>
      <c r="K37">
        <f>IF($A37="","",'リレーオーダー用紙'!AM41)</f>
      </c>
      <c r="L37">
        <f>IF($A37="","",'リレーオーダー用紙'!AN41)</f>
      </c>
      <c r="M37">
        <f>IF($A37="","",'リレーオーダー用紙'!AO41)</f>
      </c>
      <c r="N37">
        <f>IF($A37="","",'リレーオーダー用紙'!AP41)</f>
      </c>
    </row>
    <row r="38" spans="1:14" ht="12">
      <c r="A38" s="30">
        <f>IF('リレーオーダー用紙'!D42="","",'リレーオーダー用紙'!V42)</f>
      </c>
      <c r="B38" s="48">
        <f>IF(A38="","",'申込書'!$Q$5)</f>
      </c>
      <c r="C38" s="30">
        <f>IF(A38="","",'申込書'!$S$11)</f>
      </c>
      <c r="D38" s="30">
        <v>5</v>
      </c>
      <c r="E38" s="30">
        <f>IF(A38="","",'リレーオーダー用紙'!C42)</f>
      </c>
      <c r="F38" s="30">
        <f>IF(A38="","",'リレーオーダー用紙'!L42)</f>
      </c>
      <c r="G38" s="34">
        <f>'申込書'!$AA$5</f>
      </c>
      <c r="H38" s="30">
        <v>0</v>
      </c>
      <c r="I38">
        <f>IF(A38="","",'リレーオーダー用紙'!P42)</f>
      </c>
      <c r="J38">
        <f>IF(A38="","",'リレーオーダー用紙'!Q42)</f>
      </c>
      <c r="K38">
        <f>IF($A38="","",'リレーオーダー用紙'!AM42)</f>
      </c>
      <c r="L38">
        <f>IF($A38="","",'リレーオーダー用紙'!AN42)</f>
      </c>
      <c r="M38">
        <f>IF($A38="","",'リレーオーダー用紙'!AO42)</f>
      </c>
      <c r="N38">
        <f>IF($A38="","",'リレーオーダー用紙'!AP42)</f>
      </c>
    </row>
    <row r="39" spans="1:14" ht="12">
      <c r="A39" s="30">
        <f>IF('リレーオーダー用紙'!D43="","",'リレーオーダー用紙'!V43)</f>
      </c>
      <c r="B39" s="48">
        <f>IF(A39="","",'申込書'!$Q$5)</f>
      </c>
      <c r="C39" s="30">
        <f>IF(A39="","",'申込書'!$S$11)</f>
      </c>
      <c r="D39" s="30">
        <v>5</v>
      </c>
      <c r="E39" s="30">
        <f>IF(A39="","",'リレーオーダー用紙'!C43)</f>
      </c>
      <c r="F39" s="30">
        <f>IF(A39="","",'リレーオーダー用紙'!L43)</f>
      </c>
      <c r="G39" s="34">
        <f>'申込書'!$AA$5</f>
      </c>
      <c r="H39" s="30">
        <v>0</v>
      </c>
      <c r="I39">
        <f>IF(A39="","",'リレーオーダー用紙'!P43)</f>
      </c>
      <c r="J39">
        <f>IF(A39="","",'リレーオーダー用紙'!Q43)</f>
      </c>
      <c r="K39">
        <f>IF($A39="","",'リレーオーダー用紙'!AM43)</f>
      </c>
      <c r="L39">
        <f>IF($A39="","",'リレーオーダー用紙'!AN43)</f>
      </c>
      <c r="M39">
        <f>IF($A39="","",'リレーオーダー用紙'!AO43)</f>
      </c>
      <c r="N39">
        <f>IF($A39="","",'リレーオーダー用紙'!AP43)</f>
      </c>
    </row>
    <row r="40" spans="1:14" ht="12">
      <c r="A40" s="30">
        <f>IF('リレーオーダー用紙'!D44="","",'リレーオーダー用紙'!V44)</f>
      </c>
      <c r="B40" s="48">
        <f>IF(A40="","",'申込書'!$Q$5)</f>
      </c>
      <c r="C40" s="30">
        <f>IF(A40="","",'申込書'!$S$11)</f>
      </c>
      <c r="D40" s="30">
        <v>5</v>
      </c>
      <c r="E40" s="30">
        <f>IF(A40="","",'リレーオーダー用紙'!C44)</f>
      </c>
      <c r="F40" s="30">
        <f>IF(A40="","",'リレーオーダー用紙'!L44)</f>
      </c>
      <c r="G40" s="34">
        <f>'申込書'!$AA$5</f>
      </c>
      <c r="H40" s="30">
        <v>0</v>
      </c>
      <c r="I40">
        <f>IF(A40="","",'リレーオーダー用紙'!P44)</f>
      </c>
      <c r="J40">
        <f>IF(A40="","",'リレーオーダー用紙'!Q44)</f>
      </c>
      <c r="K40">
        <f>IF($A40="","",'リレーオーダー用紙'!AM44)</f>
      </c>
      <c r="L40">
        <f>IF($A40="","",'リレーオーダー用紙'!AN44)</f>
      </c>
      <c r="M40">
        <f>IF($A40="","",'リレーオーダー用紙'!AO44)</f>
      </c>
      <c r="N40">
        <f>IF($A40="","",'リレーオーダー用紙'!AP44)</f>
      </c>
    </row>
    <row r="41" spans="1:14" ht="12">
      <c r="A41" s="30">
        <f>IF('リレーオーダー用紙'!D45="","",'リレーオーダー用紙'!V45)</f>
      </c>
      <c r="B41" s="48">
        <f>IF(A41="","",'申込書'!$Q$5)</f>
      </c>
      <c r="C41" s="30">
        <f>IF(A41="","",'申込書'!$S$11)</f>
      </c>
      <c r="D41" s="30">
        <v>5</v>
      </c>
      <c r="E41" s="30">
        <f>IF(A41="","",'リレーオーダー用紙'!C45)</f>
      </c>
      <c r="F41" s="30">
        <f>IF(A41="","",'リレーオーダー用紙'!L45)</f>
      </c>
      <c r="G41" s="34">
        <f>'申込書'!$AA$5</f>
      </c>
      <c r="H41" s="30">
        <v>0</v>
      </c>
      <c r="I41">
        <f>IF(A41="","",'リレーオーダー用紙'!P45)</f>
      </c>
      <c r="J41">
        <f>IF(A41="","",'リレーオーダー用紙'!Q45)</f>
      </c>
      <c r="K41">
        <f>IF($A41="","",'リレーオーダー用紙'!AM45)</f>
      </c>
      <c r="L41">
        <f>IF($A41="","",'リレーオーダー用紙'!AN45)</f>
      </c>
      <c r="M41">
        <f>IF($A41="","",'リレーオーダー用紙'!AO45)</f>
      </c>
      <c r="N41">
        <f>IF($A41="","",'リレーオーダー用紙'!AP45)</f>
      </c>
    </row>
    <row r="42" spans="1:14" ht="12">
      <c r="A42" s="30">
        <f>IF('リレーオーダー用紙'!D46="","",'リレーオーダー用紙'!V46)</f>
      </c>
      <c r="B42" s="48">
        <f>IF(A42="","",'申込書'!$Q$5)</f>
      </c>
      <c r="C42" s="30">
        <f>IF(A42="","",'申込書'!$S$11)</f>
      </c>
      <c r="D42" s="30">
        <v>5</v>
      </c>
      <c r="E42" s="30">
        <f>IF(A42="","",'リレーオーダー用紙'!C46)</f>
      </c>
      <c r="F42" s="30">
        <f>IF(A42="","",'リレーオーダー用紙'!L46)</f>
      </c>
      <c r="G42" s="34">
        <f>'申込書'!$AA$5</f>
      </c>
      <c r="H42" s="30">
        <v>0</v>
      </c>
      <c r="I42">
        <f>IF(A42="","",'リレーオーダー用紙'!P46)</f>
      </c>
      <c r="J42">
        <f>IF(A42="","",'リレーオーダー用紙'!Q46)</f>
      </c>
      <c r="K42">
        <f>IF($A42="","",'リレーオーダー用紙'!AM46)</f>
      </c>
      <c r="L42">
        <f>IF($A42="","",'リレーオーダー用紙'!AN46)</f>
      </c>
      <c r="M42">
        <f>IF($A42="","",'リレーオーダー用紙'!AO46)</f>
      </c>
      <c r="N42">
        <f>IF($A42="","",'リレーオーダー用紙'!AP46)</f>
      </c>
    </row>
    <row r="43" spans="1:14" ht="12">
      <c r="A43" s="30">
        <f>IF('リレーオーダー用紙'!D47="","",'リレーオーダー用紙'!V47)</f>
      </c>
      <c r="B43" s="48">
        <f>IF(A43="","",'申込書'!$Q$5)</f>
      </c>
      <c r="C43" s="30">
        <f>IF(A43="","",'申込書'!$S$11)</f>
      </c>
      <c r="D43" s="30">
        <v>5</v>
      </c>
      <c r="E43" s="30">
        <f>IF(A43="","",'リレーオーダー用紙'!C47)</f>
      </c>
      <c r="F43" s="30">
        <f>IF(A43="","",'リレーオーダー用紙'!L47)</f>
      </c>
      <c r="G43" s="34">
        <f>'申込書'!$AA$5</f>
      </c>
      <c r="H43" s="30">
        <v>0</v>
      </c>
      <c r="I43">
        <f>IF(A43="","",'リレーオーダー用紙'!P47)</f>
      </c>
      <c r="J43">
        <f>IF(A43="","",'リレーオーダー用紙'!Q47)</f>
      </c>
      <c r="K43">
        <f>IF($A43="","",'リレーオーダー用紙'!AM47)</f>
      </c>
      <c r="L43">
        <f>IF($A43="","",'リレーオーダー用紙'!AN47)</f>
      </c>
      <c r="M43">
        <f>IF($A43="","",'リレーオーダー用紙'!AO47)</f>
      </c>
      <c r="N43">
        <f>IF($A43="","",'リレーオーダー用紙'!AP47)</f>
      </c>
    </row>
    <row r="44" spans="1:14" ht="12">
      <c r="A44" s="30">
        <f>IF('リレーオーダー用紙'!D48="","",'リレーオーダー用紙'!V48)</f>
      </c>
      <c r="B44" s="48">
        <f>IF(A44="","",'申込書'!$Q$5)</f>
      </c>
      <c r="C44" s="30">
        <f>IF(A44="","",'申込書'!$S$11)</f>
      </c>
      <c r="D44" s="30">
        <v>5</v>
      </c>
      <c r="E44" s="30">
        <f>IF(A44="","",'リレーオーダー用紙'!C48)</f>
      </c>
      <c r="F44" s="30">
        <f>IF(A44="","",'リレーオーダー用紙'!L48)</f>
      </c>
      <c r="G44" s="34">
        <f>'申込書'!$AA$5</f>
      </c>
      <c r="H44" s="30">
        <v>0</v>
      </c>
      <c r="I44">
        <f>IF(A44="","",'リレーオーダー用紙'!P48)</f>
      </c>
      <c r="J44">
        <f>IF(A44="","",'リレーオーダー用紙'!Q48)</f>
      </c>
      <c r="K44">
        <f>IF($A44="","",'リレーオーダー用紙'!AM48)</f>
      </c>
      <c r="L44">
        <f>IF($A44="","",'リレーオーダー用紙'!AN48)</f>
      </c>
      <c r="M44">
        <f>IF($A44="","",'リレーオーダー用紙'!AO48)</f>
      </c>
      <c r="N44">
        <f>IF($A44="","",'リレーオーダー用紙'!AP48)</f>
      </c>
    </row>
    <row r="45" spans="1:14" ht="12">
      <c r="A45" s="30">
        <f>IF('リレーオーダー用紙'!D49="","",'リレーオーダー用紙'!V49)</f>
      </c>
      <c r="B45" s="48">
        <f>IF(A45="","",'申込書'!$Q$5)</f>
      </c>
      <c r="C45" s="30">
        <f>IF(A45="","",'申込書'!$S$11)</f>
      </c>
      <c r="D45" s="30">
        <v>5</v>
      </c>
      <c r="E45" s="30">
        <f>IF(A45="","",'リレーオーダー用紙'!C49)</f>
      </c>
      <c r="F45" s="30">
        <f>IF(A45="","",'リレーオーダー用紙'!L49)</f>
      </c>
      <c r="G45" s="34">
        <f>'申込書'!$AA$5</f>
      </c>
      <c r="H45" s="30">
        <v>0</v>
      </c>
      <c r="I45">
        <f>IF(A45="","",'リレーオーダー用紙'!P49)</f>
      </c>
      <c r="J45">
        <f>IF(A45="","",'リレーオーダー用紙'!Q49)</f>
      </c>
      <c r="K45">
        <f>IF($A45="","",'リレーオーダー用紙'!AM49)</f>
      </c>
      <c r="L45">
        <f>IF($A45="","",'リレーオーダー用紙'!AN49)</f>
      </c>
      <c r="M45">
        <f>IF($A45="","",'リレーオーダー用紙'!AO49)</f>
      </c>
      <c r="N45">
        <f>IF($A45="","",'リレーオーダー用紙'!AP49)</f>
      </c>
    </row>
    <row r="46" spans="1:14" ht="12">
      <c r="A46" s="30">
        <f>IF('リレーオーダー用紙'!D50="","",'リレーオーダー用紙'!V50)</f>
      </c>
      <c r="B46" s="48">
        <f>IF(A46="","",'申込書'!$Q$5)</f>
      </c>
      <c r="C46" s="30">
        <f>IF(A46="","",'申込書'!$S$11)</f>
      </c>
      <c r="D46" s="30">
        <v>5</v>
      </c>
      <c r="E46" s="30">
        <f>IF(A46="","",'リレーオーダー用紙'!C50)</f>
      </c>
      <c r="F46" s="30">
        <f>IF(A46="","",'リレーオーダー用紙'!L50)</f>
      </c>
      <c r="G46" s="34">
        <f>'申込書'!$AA$5</f>
      </c>
      <c r="H46" s="30">
        <v>0</v>
      </c>
      <c r="I46">
        <f>IF(A46="","",'リレーオーダー用紙'!P50)</f>
      </c>
      <c r="J46">
        <f>IF(A46="","",'リレーオーダー用紙'!Q50)</f>
      </c>
      <c r="K46">
        <f>IF($A46="","",'リレーオーダー用紙'!AM50)</f>
      </c>
      <c r="L46">
        <f>IF($A46="","",'リレーオーダー用紙'!AN50)</f>
      </c>
      <c r="M46">
        <f>IF($A46="","",'リレーオーダー用紙'!AO50)</f>
      </c>
      <c r="N46">
        <f>IF($A46="","",'リレーオーダー用紙'!AP50)</f>
      </c>
    </row>
    <row r="47" spans="1:14" ht="12">
      <c r="A47" s="30">
        <f>IF('リレーオーダー用紙'!D51="","",'リレーオーダー用紙'!V51)</f>
      </c>
      <c r="B47" s="48">
        <f>IF(A47="","",'申込書'!$Q$5)</f>
      </c>
      <c r="C47" s="30">
        <f>IF(A47="","",'申込書'!$S$11)</f>
      </c>
      <c r="D47" s="30">
        <v>5</v>
      </c>
      <c r="E47" s="30">
        <f>IF(A47="","",'リレーオーダー用紙'!C51)</f>
      </c>
      <c r="F47" s="30">
        <f>IF(A47="","",'リレーオーダー用紙'!L51)</f>
      </c>
      <c r="G47" s="34">
        <f>'申込書'!$AA$5</f>
      </c>
      <c r="H47" s="30">
        <v>0</v>
      </c>
      <c r="I47">
        <f>IF(A47="","",'リレーオーダー用紙'!P51)</f>
      </c>
      <c r="J47">
        <f>IF(A47="","",'リレーオーダー用紙'!Q51)</f>
      </c>
      <c r="K47">
        <f>IF($A47="","",'リレーオーダー用紙'!AM51)</f>
      </c>
      <c r="L47">
        <f>IF($A47="","",'リレーオーダー用紙'!AN51)</f>
      </c>
      <c r="M47">
        <f>IF($A47="","",'リレーオーダー用紙'!AO51)</f>
      </c>
      <c r="N47">
        <f>IF($A47="","",'リレーオーダー用紙'!AP51)</f>
      </c>
    </row>
    <row r="48" spans="1:14" ht="12">
      <c r="A48" s="30">
        <f>IF('リレーオーダー用紙'!D52="","",'リレーオーダー用紙'!V52)</f>
      </c>
      <c r="B48" s="48">
        <f>IF(A48="","",'申込書'!$Q$5)</f>
      </c>
      <c r="C48" s="30">
        <f>IF(A48="","",'申込書'!$S$11)</f>
      </c>
      <c r="D48" s="30">
        <v>5</v>
      </c>
      <c r="E48" s="30">
        <f>IF(A48="","",'リレーオーダー用紙'!C52)</f>
      </c>
      <c r="F48" s="30">
        <f>IF(A48="","",'リレーオーダー用紙'!L52)</f>
      </c>
      <c r="G48" s="34">
        <f>'申込書'!$AA$5</f>
      </c>
      <c r="H48" s="30">
        <v>0</v>
      </c>
      <c r="I48">
        <f>IF(A48="","",'リレーオーダー用紙'!P52)</f>
      </c>
      <c r="J48">
        <f>IF(A48="","",'リレーオーダー用紙'!Q52)</f>
      </c>
      <c r="K48">
        <f>IF($A48="","",'リレーオーダー用紙'!AM52)</f>
      </c>
      <c r="L48">
        <f>IF($A48="","",'リレーオーダー用紙'!AN52)</f>
      </c>
      <c r="M48">
        <f>IF($A48="","",'リレーオーダー用紙'!AO52)</f>
      </c>
      <c r="N48">
        <f>IF($A48="","",'リレーオーダー用紙'!AP52)</f>
      </c>
    </row>
    <row r="49" spans="1:14" ht="12">
      <c r="A49" s="30">
        <f>IF('リレーオーダー用紙'!D53="","",'リレーオーダー用紙'!V53)</f>
      </c>
      <c r="B49" s="48">
        <f>IF(A49="","",'申込書'!$Q$5)</f>
      </c>
      <c r="C49" s="30">
        <f>IF(A49="","",'申込書'!$S$11)</f>
      </c>
      <c r="D49" s="30">
        <v>5</v>
      </c>
      <c r="E49" s="30">
        <f>IF(A49="","",'リレーオーダー用紙'!C53)</f>
      </c>
      <c r="F49" s="30">
        <f>IF(A49="","",'リレーオーダー用紙'!L53)</f>
      </c>
      <c r="G49" s="34">
        <f>'申込書'!$AA$5</f>
      </c>
      <c r="H49" s="30">
        <v>0</v>
      </c>
      <c r="I49">
        <f>IF(A49="","",'リレーオーダー用紙'!P53)</f>
      </c>
      <c r="J49">
        <f>IF(A49="","",'リレーオーダー用紙'!Q53)</f>
      </c>
      <c r="K49">
        <f>IF($A49="","",'リレーオーダー用紙'!AM53)</f>
      </c>
      <c r="L49">
        <f>IF($A49="","",'リレーオーダー用紙'!AN53)</f>
      </c>
      <c r="M49">
        <f>IF($A49="","",'リレーオーダー用紙'!AO53)</f>
      </c>
      <c r="N49">
        <f>IF($A49="","",'リレーオーダー用紙'!AP53)</f>
      </c>
    </row>
    <row r="50" spans="1:14" ht="12">
      <c r="A50" s="30">
        <f>IF('リレーオーダー用紙'!D54="","",'リレーオーダー用紙'!V54)</f>
      </c>
      <c r="B50" s="48">
        <f>IF(A50="","",'申込書'!$Q$5)</f>
      </c>
      <c r="C50" s="30">
        <f>IF(A50="","",'申込書'!$S$11)</f>
      </c>
      <c r="D50" s="30">
        <v>5</v>
      </c>
      <c r="E50" s="30">
        <f>IF(A50="","",'リレーオーダー用紙'!C54)</f>
      </c>
      <c r="F50" s="30">
        <f>IF(A50="","",'リレーオーダー用紙'!L54)</f>
      </c>
      <c r="G50" s="34">
        <f>'申込書'!$AA$5</f>
      </c>
      <c r="H50" s="30">
        <v>0</v>
      </c>
      <c r="I50">
        <f>IF(A50="","",'リレーオーダー用紙'!P54)</f>
      </c>
      <c r="J50">
        <f>IF(A50="","",'リレーオーダー用紙'!Q54)</f>
      </c>
      <c r="K50">
        <f>IF($A50="","",'リレーオーダー用紙'!AM54)</f>
      </c>
      <c r="L50">
        <f>IF($A50="","",'リレーオーダー用紙'!AN54)</f>
      </c>
      <c r="M50">
        <f>IF($A50="","",'リレーオーダー用紙'!AO54)</f>
      </c>
      <c r="N50">
        <f>IF($A50="","",'リレーオーダー用紙'!AP54)</f>
      </c>
    </row>
    <row r="51" spans="1:14" ht="12">
      <c r="A51" s="30">
        <f>IF('リレーオーダー用紙'!D55="","",'リレーオーダー用紙'!V55)</f>
      </c>
      <c r="B51" s="48">
        <f>IF(A51="","",'申込書'!$Q$5)</f>
      </c>
      <c r="C51" s="30">
        <f>IF(A51="","",'申込書'!$S$11)</f>
      </c>
      <c r="D51" s="30">
        <v>5</v>
      </c>
      <c r="E51" s="30">
        <f>IF(A51="","",'リレーオーダー用紙'!C55)</f>
      </c>
      <c r="F51" s="30">
        <f>IF(A51="","",'リレーオーダー用紙'!L55)</f>
      </c>
      <c r="G51" s="34">
        <f>'申込書'!$AA$5</f>
      </c>
      <c r="H51" s="30">
        <v>0</v>
      </c>
      <c r="I51">
        <f>IF(A51="","",'リレーオーダー用紙'!P55)</f>
      </c>
      <c r="J51">
        <f>IF(A51="","",'リレーオーダー用紙'!Q55)</f>
      </c>
      <c r="K51">
        <f>IF($A51="","",'リレーオーダー用紙'!AM55)</f>
      </c>
      <c r="L51">
        <f>IF($A51="","",'リレーオーダー用紙'!AN55)</f>
      </c>
      <c r="M51">
        <f>IF($A51="","",'リレーオーダー用紙'!AO55)</f>
      </c>
      <c r="N51">
        <f>IF($A51="","",'リレーオーダー用紙'!AP55)</f>
      </c>
    </row>
    <row r="52" spans="1:14" ht="12">
      <c r="A52" s="30">
        <f>IF('リレーオーダー用紙'!D56="","",'リレーオーダー用紙'!V56)</f>
      </c>
      <c r="B52" s="48">
        <f>IF(A52="","",'申込書'!$Q$5)</f>
      </c>
      <c r="C52" s="30">
        <f>IF(A52="","",'申込書'!$S$11)</f>
      </c>
      <c r="D52" s="30">
        <v>5</v>
      </c>
      <c r="E52" s="30">
        <f>IF(A52="","",'リレーオーダー用紙'!C56)</f>
      </c>
      <c r="F52" s="30">
        <f>IF(A52="","",'リレーオーダー用紙'!L56)</f>
      </c>
      <c r="G52" s="34">
        <f>'申込書'!$AA$5</f>
      </c>
      <c r="H52" s="30">
        <v>0</v>
      </c>
      <c r="I52">
        <f>IF(A52="","",'リレーオーダー用紙'!P56)</f>
      </c>
      <c r="J52">
        <f>IF(A52="","",'リレーオーダー用紙'!Q56)</f>
      </c>
      <c r="K52">
        <f>IF($A52="","",'リレーオーダー用紙'!AM56)</f>
      </c>
      <c r="L52">
        <f>IF($A52="","",'リレーオーダー用紙'!AN56)</f>
      </c>
      <c r="M52">
        <f>IF($A52="","",'リレーオーダー用紙'!AO56)</f>
      </c>
      <c r="N52">
        <f>IF($A52="","",'リレーオーダー用紙'!AP56)</f>
      </c>
    </row>
    <row r="53" spans="1:14" ht="12">
      <c r="A53" s="30">
        <f>IF('リレーオーダー用紙'!D57="","",'リレーオーダー用紙'!V57)</f>
      </c>
      <c r="B53" s="48">
        <f>IF(A53="","",'申込書'!$Q$5)</f>
      </c>
      <c r="C53" s="30">
        <f>IF(A53="","",'申込書'!$S$11)</f>
      </c>
      <c r="D53" s="30">
        <v>5</v>
      </c>
      <c r="E53" s="30">
        <f>IF(A53="","",'リレーオーダー用紙'!C57)</f>
      </c>
      <c r="F53" s="30">
        <f>IF(A53="","",'リレーオーダー用紙'!L57)</f>
      </c>
      <c r="G53" s="34">
        <f>'申込書'!$AA$5</f>
      </c>
      <c r="H53" s="30">
        <v>0</v>
      </c>
      <c r="I53">
        <f>IF(A53="","",'リレーオーダー用紙'!P57)</f>
      </c>
      <c r="J53">
        <f>IF(A53="","",'リレーオーダー用紙'!Q57)</f>
      </c>
      <c r="K53">
        <f>IF($A53="","",'リレーオーダー用紙'!AM57)</f>
      </c>
      <c r="L53">
        <f>IF($A53="","",'リレーオーダー用紙'!AN57)</f>
      </c>
      <c r="M53">
        <f>IF($A53="","",'リレーオーダー用紙'!AO57)</f>
      </c>
      <c r="N53">
        <f>IF($A53="","",'リレーオーダー用紙'!AP57)</f>
      </c>
    </row>
    <row r="54" spans="1:14" ht="12">
      <c r="A54" s="30">
        <f>IF('リレーオーダー用紙'!D58="","",'リレーオーダー用紙'!V58)</f>
      </c>
      <c r="B54" s="48">
        <f>IF(A54="","",'申込書'!$Q$5)</f>
      </c>
      <c r="C54" s="30">
        <f>IF(A54="","",'申込書'!$S$11)</f>
      </c>
      <c r="D54" s="30">
        <v>5</v>
      </c>
      <c r="E54" s="30">
        <f>IF(A54="","",'リレーオーダー用紙'!C58)</f>
      </c>
      <c r="F54" s="30">
        <f>IF(A54="","",'リレーオーダー用紙'!L58)</f>
      </c>
      <c r="G54" s="34">
        <f>'申込書'!$AA$5</f>
      </c>
      <c r="H54" s="30">
        <v>0</v>
      </c>
      <c r="I54">
        <f>IF(A54="","",'リレーオーダー用紙'!P58)</f>
      </c>
      <c r="J54">
        <f>IF(A54="","",'リレーオーダー用紙'!Q58)</f>
      </c>
      <c r="K54">
        <f>IF($A54="","",'リレーオーダー用紙'!AM58)</f>
      </c>
      <c r="L54">
        <f>IF($A54="","",'リレーオーダー用紙'!AN58)</f>
      </c>
      <c r="M54">
        <f>IF($A54="","",'リレーオーダー用紙'!AO58)</f>
      </c>
      <c r="N54">
        <f>IF($A54="","",'リレーオーダー用紙'!AP58)</f>
      </c>
    </row>
    <row r="55" spans="1:14" ht="12">
      <c r="A55" s="30">
        <f>IF('リレーオーダー用紙'!D59="","",'リレーオーダー用紙'!V59)</f>
      </c>
      <c r="B55" s="48">
        <f>IF(A55="","",'申込書'!$Q$5)</f>
      </c>
      <c r="C55" s="30">
        <f>IF(A55="","",'申込書'!$S$11)</f>
      </c>
      <c r="D55" s="30">
        <v>5</v>
      </c>
      <c r="E55" s="30">
        <f>IF(A55="","",'リレーオーダー用紙'!C59)</f>
      </c>
      <c r="F55" s="30">
        <f>IF(A55="","",'リレーオーダー用紙'!L59)</f>
      </c>
      <c r="G55" s="34">
        <f>'申込書'!$AA$5</f>
      </c>
      <c r="H55" s="30">
        <v>0</v>
      </c>
      <c r="I55">
        <f>IF(A55="","",'リレーオーダー用紙'!P59)</f>
      </c>
      <c r="J55">
        <f>IF(A55="","",'リレーオーダー用紙'!Q59)</f>
      </c>
      <c r="K55">
        <f>IF($A55="","",'リレーオーダー用紙'!AM59)</f>
      </c>
      <c r="L55">
        <f>IF($A55="","",'リレーオーダー用紙'!AN59)</f>
      </c>
      <c r="M55">
        <f>IF($A55="","",'リレーオーダー用紙'!AO59)</f>
      </c>
      <c r="N55">
        <f>IF($A55="","",'リレーオーダー用紙'!AP59)</f>
      </c>
    </row>
    <row r="56" spans="1:14" ht="12">
      <c r="A56" s="30">
        <f>IF('リレーオーダー用紙'!D60="","",'リレーオーダー用紙'!V60)</f>
      </c>
      <c r="B56" s="48">
        <f>IF(A56="","",'申込書'!$Q$5)</f>
      </c>
      <c r="C56" s="30">
        <f>IF(A56="","",'申込書'!$S$11)</f>
      </c>
      <c r="D56" s="30">
        <v>5</v>
      </c>
      <c r="E56" s="30">
        <f>IF(A56="","",'リレーオーダー用紙'!C60)</f>
      </c>
      <c r="F56" s="30">
        <f>IF(A56="","",'リレーオーダー用紙'!L60)</f>
      </c>
      <c r="G56" s="34">
        <f>'申込書'!$AA$5</f>
      </c>
      <c r="H56" s="30">
        <v>0</v>
      </c>
      <c r="I56">
        <f>IF(A56="","",'リレーオーダー用紙'!P60)</f>
      </c>
      <c r="J56">
        <f>IF(A56="","",'リレーオーダー用紙'!Q60)</f>
      </c>
      <c r="K56">
        <f>IF($A56="","",'リレーオーダー用紙'!AM60)</f>
      </c>
      <c r="L56">
        <f>IF($A56="","",'リレーオーダー用紙'!AN60)</f>
      </c>
      <c r="M56">
        <f>IF($A56="","",'リレーオーダー用紙'!AO60)</f>
      </c>
      <c r="N56">
        <f>IF($A56="","",'リレーオーダー用紙'!AP60)</f>
      </c>
    </row>
    <row r="57" spans="1:14" ht="12">
      <c r="A57" s="30">
        <f>IF('リレーオーダー用紙'!D61="","",'リレーオーダー用紙'!V61)</f>
      </c>
      <c r="B57" s="48">
        <f>IF(A57="","",'申込書'!$Q$5)</f>
      </c>
      <c r="C57" s="30">
        <f>IF(A57="","",'申込書'!$S$11)</f>
      </c>
      <c r="D57" s="30">
        <v>5</v>
      </c>
      <c r="E57" s="30">
        <f>IF(A57="","",'リレーオーダー用紙'!C61)</f>
      </c>
      <c r="F57" s="30">
        <f>IF(A57="","",'リレーオーダー用紙'!L61)</f>
      </c>
      <c r="G57" s="34">
        <f>'申込書'!$AA$5</f>
      </c>
      <c r="H57" s="30">
        <v>0</v>
      </c>
      <c r="I57">
        <f>IF(A57="","",'リレーオーダー用紙'!P61)</f>
      </c>
      <c r="J57">
        <f>IF(A57="","",'リレーオーダー用紙'!Q61)</f>
      </c>
      <c r="K57">
        <f>IF($A57="","",'リレーオーダー用紙'!AM61)</f>
      </c>
      <c r="L57">
        <f>IF($A57="","",'リレーオーダー用紙'!AN61)</f>
      </c>
      <c r="M57">
        <f>IF($A57="","",'リレーオーダー用紙'!AO61)</f>
      </c>
      <c r="N57">
        <f>IF($A57="","",'リレーオーダー用紙'!AP61)</f>
      </c>
    </row>
    <row r="58" spans="1:14" ht="12">
      <c r="A58" s="30">
        <f>IF('リレーオーダー用紙'!D62="","",'リレーオーダー用紙'!V62)</f>
      </c>
      <c r="B58" s="48">
        <f>IF(A58="","",'申込書'!$Q$5)</f>
      </c>
      <c r="C58" s="30">
        <f>IF(A58="","",'申込書'!$S$11)</f>
      </c>
      <c r="D58" s="30">
        <v>5</v>
      </c>
      <c r="E58" s="30">
        <f>IF(A58="","",'リレーオーダー用紙'!C62)</f>
      </c>
      <c r="F58" s="30">
        <f>IF(A58="","",'リレーオーダー用紙'!L62)</f>
      </c>
      <c r="G58" s="34">
        <f>'申込書'!$AA$5</f>
      </c>
      <c r="H58" s="30">
        <v>0</v>
      </c>
      <c r="I58">
        <f>IF(A58="","",'リレーオーダー用紙'!P62)</f>
      </c>
      <c r="J58">
        <f>IF(A58="","",'リレーオーダー用紙'!Q62)</f>
      </c>
      <c r="K58">
        <f>IF($A58="","",'リレーオーダー用紙'!AM62)</f>
      </c>
      <c r="L58">
        <f>IF($A58="","",'リレーオーダー用紙'!AN62)</f>
      </c>
      <c r="M58">
        <f>IF($A58="","",'リレーオーダー用紙'!AO62)</f>
      </c>
      <c r="N58">
        <f>IF($A58="","",'リレーオーダー用紙'!AP62)</f>
      </c>
    </row>
    <row r="59" spans="1:14" ht="12">
      <c r="A59" s="30">
        <f>IF('リレーオーダー用紙'!D63="","",'リレーオーダー用紙'!V63)</f>
      </c>
      <c r="B59" s="48">
        <f>IF(A59="","",'申込書'!$Q$5)</f>
      </c>
      <c r="C59" s="30">
        <f>IF(A59="","",'申込書'!$S$11)</f>
      </c>
      <c r="D59" s="30">
        <v>5</v>
      </c>
      <c r="E59" s="30">
        <f>IF(A59="","",'リレーオーダー用紙'!C63)</f>
      </c>
      <c r="F59" s="30">
        <f>IF(A59="","",'リレーオーダー用紙'!L63)</f>
      </c>
      <c r="G59" s="34">
        <f>'申込書'!$AA$5</f>
      </c>
      <c r="H59" s="30">
        <v>0</v>
      </c>
      <c r="I59">
        <f>IF(A59="","",'リレーオーダー用紙'!P63)</f>
      </c>
      <c r="J59">
        <f>IF(A59="","",'リレーオーダー用紙'!Q63)</f>
      </c>
      <c r="K59">
        <f>IF($A59="","",'リレーオーダー用紙'!AM63)</f>
      </c>
      <c r="L59">
        <f>IF($A59="","",'リレーオーダー用紙'!AN63)</f>
      </c>
      <c r="M59">
        <f>IF($A59="","",'リレーオーダー用紙'!AO63)</f>
      </c>
      <c r="N59">
        <f>IF($A59="","",'リレーオーダー用紙'!AP63)</f>
      </c>
    </row>
    <row r="60" spans="1:14" ht="12">
      <c r="A60" s="30">
        <f>IF('リレーオーダー用紙'!D64="","",'リレーオーダー用紙'!V64)</f>
      </c>
      <c r="B60" s="48">
        <f>IF(A60="","",'申込書'!$Q$5)</f>
      </c>
      <c r="C60" s="30">
        <f>IF(A60="","",'申込書'!$S$11)</f>
      </c>
      <c r="D60" s="30">
        <v>5</v>
      </c>
      <c r="E60" s="30">
        <f>IF(A60="","",'リレーオーダー用紙'!C64)</f>
      </c>
      <c r="F60" s="30">
        <f>IF(A60="","",'リレーオーダー用紙'!L64)</f>
      </c>
      <c r="G60" s="34">
        <f>'申込書'!$AA$5</f>
      </c>
      <c r="H60" s="30">
        <v>0</v>
      </c>
      <c r="I60">
        <f>IF(A60="","",'リレーオーダー用紙'!P64)</f>
      </c>
      <c r="J60">
        <f>IF(A60="","",'リレーオーダー用紙'!Q64)</f>
      </c>
      <c r="K60">
        <f>IF($A60="","",'リレーオーダー用紙'!AM64)</f>
      </c>
      <c r="L60">
        <f>IF($A60="","",'リレーオーダー用紙'!AN64)</f>
      </c>
      <c r="M60">
        <f>IF($A60="","",'リレーオーダー用紙'!AO64)</f>
      </c>
      <c r="N60">
        <f>IF($A60="","",'リレーオーダー用紙'!AP64)</f>
      </c>
    </row>
    <row r="61" spans="1:14" ht="12">
      <c r="A61" s="25">
        <f>IF('リレーオーダー用紙'!D65="","",'リレーオーダー用紙'!V65)</f>
      </c>
      <c r="B61" s="49">
        <f>IF(A61="","",'申込書'!$Q$5)</f>
      </c>
      <c r="C61" s="25">
        <f>IF(A61="","",'申込書'!$S$11)</f>
      </c>
      <c r="D61" s="25">
        <v>5</v>
      </c>
      <c r="E61" s="25">
        <f>IF(A61="","",'リレーオーダー用紙'!C65)</f>
      </c>
      <c r="F61" s="25">
        <f>IF(A61="","",'リレーオーダー用紙'!L65)</f>
      </c>
      <c r="G61" s="35">
        <f>'申込書'!$AA$5</f>
      </c>
      <c r="H61" s="25">
        <v>0</v>
      </c>
      <c r="I61" s="25">
        <f>IF(A61="","",'リレーオーダー用紙'!P65)</f>
      </c>
      <c r="J61" s="25">
        <f>IF(A61="","",'リレーオーダー用紙'!Q65)</f>
      </c>
      <c r="K61" s="25">
        <f>IF($A61="","",'リレーオーダー用紙'!AM65)</f>
      </c>
      <c r="L61" s="25">
        <f>IF($A61="","",'リレーオーダー用紙'!AN65)</f>
      </c>
      <c r="M61" s="25">
        <f>IF($A61="","",'リレーオーダー用紙'!AO65)</f>
      </c>
      <c r="N61" s="25">
        <f>IF($A61="","",'リレーオーダー用紙'!AP65)</f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6.125" style="0" customWidth="1"/>
    <col min="4" max="4" width="7.25390625" style="0" customWidth="1"/>
    <col min="6" max="6" width="5.625" style="0" customWidth="1"/>
    <col min="7" max="7" width="17.75390625" style="0" customWidth="1"/>
  </cols>
  <sheetData>
    <row r="1" spans="1:7" ht="12">
      <c r="A1" t="s">
        <v>113</v>
      </c>
      <c r="B1" t="s">
        <v>121</v>
      </c>
      <c r="C1" t="s">
        <v>122</v>
      </c>
      <c r="D1" t="s">
        <v>116</v>
      </c>
      <c r="E1" t="s">
        <v>123</v>
      </c>
      <c r="F1" t="s">
        <v>114</v>
      </c>
      <c r="G1" t="s">
        <v>124</v>
      </c>
    </row>
    <row r="2" spans="1:13" ht="12">
      <c r="A2">
        <f>IF('申込一覧表'!H6="","",'申込一覧表'!Z6)</f>
      </c>
      <c r="B2" s="30">
        <f>'申込一覧表'!AI6</f>
      </c>
      <c r="C2" s="30">
        <f>'申込一覧表'!AM6</f>
      </c>
      <c r="D2" s="30">
        <f>'申込一覧表'!AC6</f>
      </c>
      <c r="E2">
        <v>0</v>
      </c>
      <c r="F2">
        <v>0</v>
      </c>
      <c r="G2" s="30" t="str">
        <f>'申込一覧表'!AR6</f>
        <v>999:99.99</v>
      </c>
      <c r="L2">
        <f>COUNTIF(C2:C524,400)</f>
        <v>0</v>
      </c>
      <c r="M2">
        <f>COUNTIF(C2:C524,1500)</f>
        <v>0</v>
      </c>
    </row>
    <row r="3" spans="1:7" ht="12">
      <c r="A3">
        <f>IF('申込一覧表'!H7="","",'申込一覧表'!Z7)</f>
      </c>
      <c r="B3" s="30">
        <f>'申込一覧表'!AI7</f>
      </c>
      <c r="C3" s="30">
        <f>'申込一覧表'!AM7</f>
      </c>
      <c r="D3" s="30">
        <f>'申込一覧表'!AC7</f>
      </c>
      <c r="E3">
        <v>0</v>
      </c>
      <c r="F3">
        <v>0</v>
      </c>
      <c r="G3" s="30" t="str">
        <f>'申込一覧表'!AR7</f>
        <v>999:99.99</v>
      </c>
    </row>
    <row r="4" spans="1:7" ht="12">
      <c r="A4">
        <f>IF('申込一覧表'!H8="","",'申込一覧表'!Z8)</f>
      </c>
      <c r="B4" s="30">
        <f>'申込一覧表'!AI8</f>
      </c>
      <c r="C4" s="30">
        <f>'申込一覧表'!AM8</f>
      </c>
      <c r="D4" s="30">
        <f>'申込一覧表'!AC8</f>
      </c>
      <c r="E4">
        <v>0</v>
      </c>
      <c r="F4">
        <v>0</v>
      </c>
      <c r="G4" s="30" t="str">
        <f>'申込一覧表'!AR8</f>
        <v>999:99.99</v>
      </c>
    </row>
    <row r="5" spans="1:7" ht="12">
      <c r="A5">
        <f>IF('申込一覧表'!H9="","",'申込一覧表'!Z9)</f>
      </c>
      <c r="B5" s="30">
        <f>'申込一覧表'!AI9</f>
      </c>
      <c r="C5" s="30">
        <f>'申込一覧表'!AM9</f>
      </c>
      <c r="D5" s="30">
        <f>'申込一覧表'!AC9</f>
      </c>
      <c r="E5">
        <v>0</v>
      </c>
      <c r="F5">
        <v>0</v>
      </c>
      <c r="G5" s="30" t="str">
        <f>'申込一覧表'!AR9</f>
        <v>999:99.99</v>
      </c>
    </row>
    <row r="6" spans="1:7" ht="12">
      <c r="A6">
        <f>IF('申込一覧表'!H10="","",'申込一覧表'!Z10)</f>
      </c>
      <c r="B6" s="30">
        <f>'申込一覧表'!AI10</f>
      </c>
      <c r="C6" s="30">
        <f>'申込一覧表'!AM10</f>
      </c>
      <c r="D6" s="30">
        <f>'申込一覧表'!AC10</f>
      </c>
      <c r="E6">
        <v>0</v>
      </c>
      <c r="F6">
        <v>0</v>
      </c>
      <c r="G6" s="30" t="str">
        <f>'申込一覧表'!AR10</f>
        <v>999:99.99</v>
      </c>
    </row>
    <row r="7" spans="1:7" ht="12">
      <c r="A7">
        <f>IF('申込一覧表'!H11="","",'申込一覧表'!Z11)</f>
      </c>
      <c r="B7" s="30">
        <f>'申込一覧表'!AI11</f>
      </c>
      <c r="C7" s="30">
        <f>'申込一覧表'!AM11</f>
      </c>
      <c r="D7" s="30">
        <f>'申込一覧表'!AC11</f>
      </c>
      <c r="E7">
        <v>0</v>
      </c>
      <c r="F7">
        <v>0</v>
      </c>
      <c r="G7" s="30" t="str">
        <f>'申込一覧表'!AR11</f>
        <v>999:99.99</v>
      </c>
    </row>
    <row r="8" spans="1:7" ht="12">
      <c r="A8">
        <f>IF('申込一覧表'!H12="","",'申込一覧表'!Z12)</f>
      </c>
      <c r="B8" s="30">
        <f>'申込一覧表'!AI12</f>
      </c>
      <c r="C8" s="30">
        <f>'申込一覧表'!AM12</f>
      </c>
      <c r="D8" s="30">
        <f>'申込一覧表'!AC12</f>
      </c>
      <c r="E8">
        <v>0</v>
      </c>
      <c r="F8">
        <v>0</v>
      </c>
      <c r="G8" s="30" t="str">
        <f>'申込一覧表'!AR12</f>
        <v>999:99.99</v>
      </c>
    </row>
    <row r="9" spans="1:7" ht="12">
      <c r="A9">
        <f>IF('申込一覧表'!H13="","",'申込一覧表'!Z13)</f>
      </c>
      <c r="B9" s="30">
        <f>'申込一覧表'!AI13</f>
      </c>
      <c r="C9" s="30">
        <f>'申込一覧表'!AM13</f>
      </c>
      <c r="D9" s="30">
        <f>'申込一覧表'!AC13</f>
      </c>
      <c r="E9">
        <v>0</v>
      </c>
      <c r="F9">
        <v>0</v>
      </c>
      <c r="G9" s="30" t="str">
        <f>'申込一覧表'!AR13</f>
        <v>999:99.99</v>
      </c>
    </row>
    <row r="10" spans="1:7" ht="12">
      <c r="A10">
        <f>IF('申込一覧表'!H14="","",'申込一覧表'!Z14)</f>
      </c>
      <c r="B10" s="30">
        <f>'申込一覧表'!AI14</f>
      </c>
      <c r="C10" s="30">
        <f>'申込一覧表'!AM14</f>
      </c>
      <c r="D10" s="30">
        <f>'申込一覧表'!AC14</f>
      </c>
      <c r="E10">
        <v>0</v>
      </c>
      <c r="F10">
        <v>0</v>
      </c>
      <c r="G10" s="30" t="str">
        <f>'申込一覧表'!AR14</f>
        <v>999:99.99</v>
      </c>
    </row>
    <row r="11" spans="1:7" ht="12">
      <c r="A11">
        <f>IF('申込一覧表'!H15="","",'申込一覧表'!Z15)</f>
      </c>
      <c r="B11" s="30">
        <f>'申込一覧表'!AI15</f>
      </c>
      <c r="C11" s="30">
        <f>'申込一覧表'!AM15</f>
      </c>
      <c r="D11" s="30">
        <f>'申込一覧表'!AC15</f>
      </c>
      <c r="E11">
        <v>0</v>
      </c>
      <c r="F11">
        <v>0</v>
      </c>
      <c r="G11" s="30" t="str">
        <f>'申込一覧表'!AR15</f>
        <v>999:99.99</v>
      </c>
    </row>
    <row r="12" spans="1:7" ht="12">
      <c r="A12">
        <f>IF('申込一覧表'!H16="","",'申込一覧表'!Z16)</f>
      </c>
      <c r="B12" s="30">
        <f>'申込一覧表'!AI16</f>
      </c>
      <c r="C12" s="30">
        <f>'申込一覧表'!AM16</f>
      </c>
      <c r="D12" s="30">
        <f>'申込一覧表'!AC16</f>
      </c>
      <c r="E12">
        <v>0</v>
      </c>
      <c r="F12">
        <v>0</v>
      </c>
      <c r="G12" s="30" t="str">
        <f>'申込一覧表'!AR16</f>
        <v>999:99.99</v>
      </c>
    </row>
    <row r="13" spans="1:7" ht="12">
      <c r="A13">
        <f>IF('申込一覧表'!H17="","",'申込一覧表'!Z17)</f>
      </c>
      <c r="B13" s="30">
        <f>'申込一覧表'!AI17</f>
      </c>
      <c r="C13" s="30">
        <f>'申込一覧表'!AM17</f>
      </c>
      <c r="D13" s="30">
        <f>'申込一覧表'!AC17</f>
      </c>
      <c r="E13">
        <v>0</v>
      </c>
      <c r="F13">
        <v>0</v>
      </c>
      <c r="G13" s="30" t="str">
        <f>'申込一覧表'!AR17</f>
        <v>999:99.99</v>
      </c>
    </row>
    <row r="14" spans="1:7" ht="12">
      <c r="A14">
        <f>IF('申込一覧表'!H18="","",'申込一覧表'!Z18)</f>
      </c>
      <c r="B14" s="30">
        <f>'申込一覧表'!AI18</f>
      </c>
      <c r="C14" s="30">
        <f>'申込一覧表'!AM18</f>
      </c>
      <c r="D14" s="30">
        <f>'申込一覧表'!AC18</f>
      </c>
      <c r="E14">
        <v>0</v>
      </c>
      <c r="F14">
        <v>0</v>
      </c>
      <c r="G14" s="30" t="str">
        <f>'申込一覧表'!AR18</f>
        <v>999:99.99</v>
      </c>
    </row>
    <row r="15" spans="1:7" ht="12">
      <c r="A15">
        <f>IF('申込一覧表'!H19="","",'申込一覧表'!Z19)</f>
      </c>
      <c r="B15" s="30">
        <f>'申込一覧表'!AI19</f>
      </c>
      <c r="C15" s="30">
        <f>'申込一覧表'!AM19</f>
      </c>
      <c r="D15" s="30">
        <f>'申込一覧表'!AC19</f>
      </c>
      <c r="E15">
        <v>0</v>
      </c>
      <c r="F15">
        <v>0</v>
      </c>
      <c r="G15" s="30" t="str">
        <f>'申込一覧表'!AR19</f>
        <v>999:99.99</v>
      </c>
    </row>
    <row r="16" spans="1:7" ht="12">
      <c r="A16">
        <f>IF('申込一覧表'!H20="","",'申込一覧表'!Z20)</f>
      </c>
      <c r="B16" s="30">
        <f>'申込一覧表'!AI20</f>
      </c>
      <c r="C16" s="30">
        <f>'申込一覧表'!AM20</f>
      </c>
      <c r="D16" s="30">
        <f>'申込一覧表'!AC20</f>
      </c>
      <c r="E16">
        <v>0</v>
      </c>
      <c r="F16">
        <v>0</v>
      </c>
      <c r="G16" s="30" t="str">
        <f>'申込一覧表'!AR20</f>
        <v>999:99.99</v>
      </c>
    </row>
    <row r="17" spans="1:7" ht="12">
      <c r="A17">
        <f>IF('申込一覧表'!H21="","",'申込一覧表'!Z21)</f>
      </c>
      <c r="B17" s="30">
        <f>'申込一覧表'!AI21</f>
      </c>
      <c r="C17" s="30">
        <f>'申込一覧表'!AM21</f>
      </c>
      <c r="D17" s="30">
        <f>'申込一覧表'!AC21</f>
      </c>
      <c r="E17">
        <v>0</v>
      </c>
      <c r="F17">
        <v>0</v>
      </c>
      <c r="G17" s="30" t="str">
        <f>'申込一覧表'!AR21</f>
        <v>999:99.99</v>
      </c>
    </row>
    <row r="18" spans="1:7" ht="12">
      <c r="A18">
        <f>IF('申込一覧表'!H22="","",'申込一覧表'!Z22)</f>
      </c>
      <c r="B18" s="30">
        <f>'申込一覧表'!AI22</f>
      </c>
      <c r="C18" s="30">
        <f>'申込一覧表'!AM22</f>
      </c>
      <c r="D18" s="30">
        <f>'申込一覧表'!AC22</f>
      </c>
      <c r="E18">
        <v>0</v>
      </c>
      <c r="F18">
        <v>0</v>
      </c>
      <c r="G18" s="30" t="str">
        <f>'申込一覧表'!AR22</f>
        <v>999:99.99</v>
      </c>
    </row>
    <row r="19" spans="1:7" ht="12">
      <c r="A19">
        <f>IF('申込一覧表'!H23="","",'申込一覧表'!Z23)</f>
      </c>
      <c r="B19" s="30">
        <f>'申込一覧表'!AI23</f>
      </c>
      <c r="C19" s="30">
        <f>'申込一覧表'!AM23</f>
      </c>
      <c r="D19" s="30">
        <f>'申込一覧表'!AC23</f>
      </c>
      <c r="E19">
        <v>0</v>
      </c>
      <c r="F19">
        <v>0</v>
      </c>
      <c r="G19" s="30" t="str">
        <f>'申込一覧表'!AR23</f>
        <v>999:99.99</v>
      </c>
    </row>
    <row r="20" spans="1:7" ht="12">
      <c r="A20">
        <f>IF('申込一覧表'!H24="","",'申込一覧表'!Z24)</f>
      </c>
      <c r="B20" s="30">
        <f>'申込一覧表'!AI24</f>
      </c>
      <c r="C20" s="30">
        <f>'申込一覧表'!AM24</f>
      </c>
      <c r="D20" s="30">
        <f>'申込一覧表'!AC24</f>
      </c>
      <c r="E20">
        <v>0</v>
      </c>
      <c r="F20">
        <v>0</v>
      </c>
      <c r="G20" s="30" t="str">
        <f>'申込一覧表'!AR24</f>
        <v>999:99.99</v>
      </c>
    </row>
    <row r="21" spans="1:7" ht="12">
      <c r="A21">
        <f>IF('申込一覧表'!H25="","",'申込一覧表'!Z25)</f>
      </c>
      <c r="B21" s="30">
        <f>'申込一覧表'!AI25</f>
      </c>
      <c r="C21" s="30">
        <f>'申込一覧表'!AM25</f>
      </c>
      <c r="D21" s="30">
        <f>'申込一覧表'!AC25</f>
      </c>
      <c r="E21">
        <v>0</v>
      </c>
      <c r="F21">
        <v>0</v>
      </c>
      <c r="G21" s="30" t="str">
        <f>'申込一覧表'!AR25</f>
        <v>999:99.99</v>
      </c>
    </row>
    <row r="22" spans="1:7" ht="12">
      <c r="A22">
        <f>IF('申込一覧表'!H26="","",'申込一覧表'!Z26)</f>
      </c>
      <c r="B22" s="30">
        <f>'申込一覧表'!AI26</f>
      </c>
      <c r="C22" s="30">
        <f>'申込一覧表'!AM26</f>
      </c>
      <c r="D22" s="30">
        <f>'申込一覧表'!AC26</f>
      </c>
      <c r="E22">
        <v>0</v>
      </c>
      <c r="F22">
        <v>0</v>
      </c>
      <c r="G22" s="30" t="str">
        <f>'申込一覧表'!AR26</f>
        <v>999:99.99</v>
      </c>
    </row>
    <row r="23" spans="1:7" ht="12">
      <c r="A23">
        <f>IF('申込一覧表'!H27="","",'申込一覧表'!Z27)</f>
      </c>
      <c r="B23" s="30">
        <f>'申込一覧表'!AI27</f>
      </c>
      <c r="C23" s="30">
        <f>'申込一覧表'!AM27</f>
      </c>
      <c r="D23" s="30">
        <f>'申込一覧表'!AC27</f>
      </c>
      <c r="E23">
        <v>0</v>
      </c>
      <c r="F23">
        <v>0</v>
      </c>
      <c r="G23" s="30" t="str">
        <f>'申込一覧表'!AR27</f>
        <v>999:99.99</v>
      </c>
    </row>
    <row r="24" spans="1:7" ht="12">
      <c r="A24">
        <f>IF('申込一覧表'!H28="","",'申込一覧表'!Z28)</f>
      </c>
      <c r="B24" s="30">
        <f>'申込一覧表'!AI28</f>
      </c>
      <c r="C24" s="30">
        <f>'申込一覧表'!AM28</f>
      </c>
      <c r="D24" s="30">
        <f>'申込一覧表'!AC28</f>
      </c>
      <c r="E24">
        <v>0</v>
      </c>
      <c r="F24">
        <v>0</v>
      </c>
      <c r="G24" s="30" t="str">
        <f>'申込一覧表'!AR28</f>
        <v>999:99.99</v>
      </c>
    </row>
    <row r="25" spans="1:7" ht="12">
      <c r="A25">
        <f>IF('申込一覧表'!H29="","",'申込一覧表'!Z29)</f>
      </c>
      <c r="B25" s="30">
        <f>'申込一覧表'!AI29</f>
      </c>
      <c r="C25" s="30">
        <f>'申込一覧表'!AM29</f>
      </c>
      <c r="D25" s="30">
        <f>'申込一覧表'!AC29</f>
      </c>
      <c r="E25">
        <v>0</v>
      </c>
      <c r="F25">
        <v>0</v>
      </c>
      <c r="G25" s="30" t="str">
        <f>'申込一覧表'!AR29</f>
        <v>999:99.99</v>
      </c>
    </row>
    <row r="26" spans="1:7" ht="12">
      <c r="A26">
        <f>IF('申込一覧表'!H30="","",'申込一覧表'!Z30)</f>
      </c>
      <c r="B26" s="30">
        <f>'申込一覧表'!AI30</f>
      </c>
      <c r="C26" s="30">
        <f>'申込一覧表'!AM30</f>
      </c>
      <c r="D26" s="30">
        <f>'申込一覧表'!AC30</f>
      </c>
      <c r="E26">
        <v>0</v>
      </c>
      <c r="F26">
        <v>0</v>
      </c>
      <c r="G26" s="30" t="str">
        <f>'申込一覧表'!AR30</f>
        <v>999:99.99</v>
      </c>
    </row>
    <row r="27" spans="1:7" ht="12">
      <c r="A27">
        <f>IF('申込一覧表'!H31="","",'申込一覧表'!Z31)</f>
      </c>
      <c r="B27" s="30">
        <f>'申込一覧表'!AI31</f>
      </c>
      <c r="C27" s="30">
        <f>'申込一覧表'!AM31</f>
      </c>
      <c r="D27" s="30">
        <f>'申込一覧表'!AC31</f>
      </c>
      <c r="E27">
        <v>0</v>
      </c>
      <c r="F27">
        <v>0</v>
      </c>
      <c r="G27" s="30" t="str">
        <f>'申込一覧表'!AR31</f>
        <v>999:99.99</v>
      </c>
    </row>
    <row r="28" spans="1:7" ht="12">
      <c r="A28">
        <f>IF('申込一覧表'!H32="","",'申込一覧表'!Z32)</f>
      </c>
      <c r="B28" s="30">
        <f>'申込一覧表'!AI32</f>
      </c>
      <c r="C28" s="30">
        <f>'申込一覧表'!AM32</f>
      </c>
      <c r="D28" s="30">
        <f>'申込一覧表'!AC32</f>
      </c>
      <c r="E28">
        <v>0</v>
      </c>
      <c r="F28">
        <v>0</v>
      </c>
      <c r="G28" s="30" t="str">
        <f>'申込一覧表'!AR32</f>
        <v>999:99.99</v>
      </c>
    </row>
    <row r="29" spans="1:7" ht="12">
      <c r="A29">
        <f>IF('申込一覧表'!H33="","",'申込一覧表'!Z33)</f>
      </c>
      <c r="B29" s="30">
        <f>'申込一覧表'!AI33</f>
      </c>
      <c r="C29" s="30">
        <f>'申込一覧表'!AM33</f>
      </c>
      <c r="D29" s="30">
        <f>'申込一覧表'!AC33</f>
      </c>
      <c r="E29">
        <v>0</v>
      </c>
      <c r="F29">
        <v>0</v>
      </c>
      <c r="G29" s="30" t="str">
        <f>'申込一覧表'!AR33</f>
        <v>999:99.99</v>
      </c>
    </row>
    <row r="30" spans="1:7" ht="12">
      <c r="A30">
        <f>IF('申込一覧表'!H34="","",'申込一覧表'!Z34)</f>
      </c>
      <c r="B30" s="30">
        <f>'申込一覧表'!AI34</f>
      </c>
      <c r="C30" s="30">
        <f>'申込一覧表'!AM34</f>
      </c>
      <c r="D30" s="30">
        <f>'申込一覧表'!AC34</f>
      </c>
      <c r="E30">
        <v>0</v>
      </c>
      <c r="F30">
        <v>0</v>
      </c>
      <c r="G30" s="30" t="str">
        <f>'申込一覧表'!AR34</f>
        <v>999:99.99</v>
      </c>
    </row>
    <row r="31" spans="1:7" ht="12">
      <c r="A31">
        <f>IF('申込一覧表'!H35="","",'申込一覧表'!Z35)</f>
      </c>
      <c r="B31" s="30">
        <f>'申込一覧表'!AI35</f>
      </c>
      <c r="C31" s="30">
        <f>'申込一覧表'!AM35</f>
      </c>
      <c r="D31" s="30">
        <f>'申込一覧表'!AC35</f>
      </c>
      <c r="E31">
        <v>0</v>
      </c>
      <c r="F31">
        <v>0</v>
      </c>
      <c r="G31" s="30" t="str">
        <f>'申込一覧表'!AR35</f>
        <v>999:99.99</v>
      </c>
    </row>
    <row r="32" spans="1:7" ht="12">
      <c r="A32">
        <f>IF('申込一覧表'!H36="","",'申込一覧表'!Z36)</f>
      </c>
      <c r="B32" s="30">
        <f>'申込一覧表'!AI36</f>
      </c>
      <c r="C32" s="30">
        <f>'申込一覧表'!AM36</f>
      </c>
      <c r="D32" s="30">
        <f>'申込一覧表'!AC36</f>
      </c>
      <c r="E32">
        <v>0</v>
      </c>
      <c r="F32">
        <v>0</v>
      </c>
      <c r="G32" s="30" t="str">
        <f>'申込一覧表'!AR36</f>
        <v>999:99.99</v>
      </c>
    </row>
    <row r="33" spans="1:7" ht="12">
      <c r="A33">
        <f>IF('申込一覧表'!H37="","",'申込一覧表'!Z37)</f>
      </c>
      <c r="B33" s="30">
        <f>'申込一覧表'!AI37</f>
      </c>
      <c r="C33" s="30">
        <f>'申込一覧表'!AM37</f>
      </c>
      <c r="D33" s="30">
        <f>'申込一覧表'!AC37</f>
      </c>
      <c r="E33">
        <v>0</v>
      </c>
      <c r="F33">
        <v>0</v>
      </c>
      <c r="G33" s="30" t="str">
        <f>'申込一覧表'!AR37</f>
        <v>999:99.99</v>
      </c>
    </row>
    <row r="34" spans="1:7" ht="12">
      <c r="A34">
        <f>IF('申込一覧表'!H38="","",'申込一覧表'!Z38)</f>
      </c>
      <c r="B34" s="30">
        <f>'申込一覧表'!AI38</f>
      </c>
      <c r="C34" s="30">
        <f>'申込一覧表'!AM38</f>
      </c>
      <c r="D34" s="30">
        <f>'申込一覧表'!AC38</f>
      </c>
      <c r="E34">
        <v>0</v>
      </c>
      <c r="F34">
        <v>0</v>
      </c>
      <c r="G34" s="30" t="str">
        <f>'申込一覧表'!AR38</f>
        <v>999:99.99</v>
      </c>
    </row>
    <row r="35" spans="1:7" ht="12">
      <c r="A35">
        <f>IF('申込一覧表'!H39="","",'申込一覧表'!Z39)</f>
      </c>
      <c r="B35" s="30">
        <f>'申込一覧表'!AI39</f>
      </c>
      <c r="C35" s="30">
        <f>'申込一覧表'!AM39</f>
      </c>
      <c r="D35" s="30">
        <f>'申込一覧表'!AC39</f>
      </c>
      <c r="E35">
        <v>0</v>
      </c>
      <c r="F35">
        <v>0</v>
      </c>
      <c r="G35" s="30" t="str">
        <f>'申込一覧表'!AR39</f>
        <v>999:99.99</v>
      </c>
    </row>
    <row r="36" spans="1:7" ht="12">
      <c r="A36">
        <f>IF('申込一覧表'!H40="","",'申込一覧表'!Z40)</f>
      </c>
      <c r="B36" s="30">
        <f>'申込一覧表'!AI40</f>
      </c>
      <c r="C36" s="30">
        <f>'申込一覧表'!AM40</f>
      </c>
      <c r="D36" s="30">
        <f>'申込一覧表'!AC40</f>
      </c>
      <c r="E36">
        <v>0</v>
      </c>
      <c r="F36">
        <v>0</v>
      </c>
      <c r="G36" s="30" t="str">
        <f>'申込一覧表'!AR40</f>
        <v>999:99.99</v>
      </c>
    </row>
    <row r="37" spans="1:7" ht="12">
      <c r="A37">
        <f>IF('申込一覧表'!H41="","",'申込一覧表'!Z41)</f>
      </c>
      <c r="B37" s="30">
        <f>'申込一覧表'!AI41</f>
      </c>
      <c r="C37" s="30">
        <f>'申込一覧表'!AM41</f>
      </c>
      <c r="D37" s="30">
        <f>'申込一覧表'!AC41</f>
      </c>
      <c r="E37">
        <v>0</v>
      </c>
      <c r="F37">
        <v>0</v>
      </c>
      <c r="G37" s="30" t="str">
        <f>'申込一覧表'!AR41</f>
        <v>999:99.99</v>
      </c>
    </row>
    <row r="38" spans="1:7" ht="12">
      <c r="A38">
        <f>IF('申込一覧表'!H42="","",'申込一覧表'!Z42)</f>
      </c>
      <c r="B38" s="30">
        <f>'申込一覧表'!AI42</f>
      </c>
      <c r="C38" s="30">
        <f>'申込一覧表'!AM42</f>
      </c>
      <c r="D38" s="30">
        <f>'申込一覧表'!AC42</f>
      </c>
      <c r="E38">
        <v>0</v>
      </c>
      <c r="F38">
        <v>0</v>
      </c>
      <c r="G38" s="30" t="str">
        <f>'申込一覧表'!AR42</f>
        <v>999:99.99</v>
      </c>
    </row>
    <row r="39" spans="1:7" ht="12">
      <c r="A39">
        <f>IF('申込一覧表'!H43="","",'申込一覧表'!Z43)</f>
      </c>
      <c r="B39" s="30">
        <f>'申込一覧表'!AI43</f>
      </c>
      <c r="C39" s="30">
        <f>'申込一覧表'!AM43</f>
      </c>
      <c r="D39" s="30">
        <f>'申込一覧表'!AC43</f>
      </c>
      <c r="E39">
        <v>0</v>
      </c>
      <c r="F39">
        <v>0</v>
      </c>
      <c r="G39" s="30" t="str">
        <f>'申込一覧表'!AR43</f>
        <v>999:99.99</v>
      </c>
    </row>
    <row r="40" spans="1:7" ht="12">
      <c r="A40">
        <f>IF('申込一覧表'!H44="","",'申込一覧表'!Z44)</f>
      </c>
      <c r="B40" s="30">
        <f>'申込一覧表'!AI44</f>
      </c>
      <c r="C40" s="30">
        <f>'申込一覧表'!AM44</f>
      </c>
      <c r="D40" s="30">
        <f>'申込一覧表'!AC44</f>
      </c>
      <c r="E40">
        <v>0</v>
      </c>
      <c r="F40">
        <v>0</v>
      </c>
      <c r="G40" s="30" t="str">
        <f>'申込一覧表'!AR44</f>
        <v>999:99.99</v>
      </c>
    </row>
    <row r="41" spans="1:7" ht="12">
      <c r="A41">
        <f>IF('申込一覧表'!H45="","",'申込一覧表'!Z45)</f>
      </c>
      <c r="B41" s="30">
        <f>'申込一覧表'!AI45</f>
      </c>
      <c r="C41" s="30">
        <f>'申込一覧表'!AM45</f>
      </c>
      <c r="D41" s="30">
        <f>'申込一覧表'!AC45</f>
      </c>
      <c r="E41">
        <v>0</v>
      </c>
      <c r="F41">
        <v>0</v>
      </c>
      <c r="G41" s="30" t="str">
        <f>'申込一覧表'!AR45</f>
        <v>999:99.99</v>
      </c>
    </row>
    <row r="42" spans="1:7" ht="12">
      <c r="A42">
        <f>IF('申込一覧表'!H46="","",'申込一覧表'!Z46)</f>
      </c>
      <c r="B42" s="30">
        <f>'申込一覧表'!AI46</f>
      </c>
      <c r="C42" s="30">
        <f>'申込一覧表'!AM46</f>
      </c>
      <c r="D42" s="30">
        <f>'申込一覧表'!AC46</f>
      </c>
      <c r="E42">
        <v>0</v>
      </c>
      <c r="F42">
        <v>0</v>
      </c>
      <c r="G42" s="30" t="str">
        <f>'申込一覧表'!AR46</f>
        <v>999:99.99</v>
      </c>
    </row>
    <row r="43" spans="1:7" ht="12">
      <c r="A43">
        <f>IF('申込一覧表'!H47="","",'申込一覧表'!Z47)</f>
      </c>
      <c r="B43" s="30">
        <f>'申込一覧表'!AI47</f>
      </c>
      <c r="C43" s="30">
        <f>'申込一覧表'!AM47</f>
      </c>
      <c r="D43" s="30">
        <f>'申込一覧表'!AC47</f>
      </c>
      <c r="E43">
        <v>0</v>
      </c>
      <c r="F43">
        <v>0</v>
      </c>
      <c r="G43" s="30" t="str">
        <f>'申込一覧表'!AR47</f>
        <v>999:99.99</v>
      </c>
    </row>
    <row r="44" spans="1:7" ht="12">
      <c r="A44">
        <f>IF('申込一覧表'!H48="","",'申込一覧表'!Z48)</f>
      </c>
      <c r="B44" s="30">
        <f>'申込一覧表'!AI48</f>
      </c>
      <c r="C44" s="30">
        <f>'申込一覧表'!AM48</f>
      </c>
      <c r="D44" s="30">
        <f>'申込一覧表'!AC48</f>
      </c>
      <c r="E44">
        <v>0</v>
      </c>
      <c r="F44">
        <v>0</v>
      </c>
      <c r="G44" s="30" t="str">
        <f>'申込一覧表'!AR48</f>
        <v>999:99.99</v>
      </c>
    </row>
    <row r="45" spans="1:7" ht="12">
      <c r="A45">
        <f>IF('申込一覧表'!H49="","",'申込一覧表'!Z49)</f>
      </c>
      <c r="B45" s="30">
        <f>'申込一覧表'!AI49</f>
      </c>
      <c r="C45" s="30">
        <f>'申込一覧表'!AM49</f>
      </c>
      <c r="D45" s="30">
        <f>'申込一覧表'!AC49</f>
      </c>
      <c r="E45">
        <v>0</v>
      </c>
      <c r="F45">
        <v>0</v>
      </c>
      <c r="G45" s="30" t="str">
        <f>'申込一覧表'!AR49</f>
        <v>999:99.99</v>
      </c>
    </row>
    <row r="46" spans="1:7" ht="12">
      <c r="A46">
        <f>IF('申込一覧表'!H50="","",'申込一覧表'!Z50)</f>
      </c>
      <c r="B46" s="30">
        <f>'申込一覧表'!AI50</f>
      </c>
      <c r="C46" s="30">
        <f>'申込一覧表'!AM50</f>
      </c>
      <c r="D46" s="30">
        <f>'申込一覧表'!AC50</f>
      </c>
      <c r="E46">
        <v>0</v>
      </c>
      <c r="F46">
        <v>0</v>
      </c>
      <c r="G46" s="30" t="str">
        <f>'申込一覧表'!AR50</f>
        <v>999:99.99</v>
      </c>
    </row>
    <row r="47" spans="1:7" ht="12">
      <c r="A47">
        <f>IF('申込一覧表'!H51="","",'申込一覧表'!Z51)</f>
      </c>
      <c r="B47" s="30">
        <f>'申込一覧表'!AI51</f>
      </c>
      <c r="C47" s="30">
        <f>'申込一覧表'!AM51</f>
      </c>
      <c r="D47" s="30">
        <f>'申込一覧表'!AC51</f>
      </c>
      <c r="E47">
        <v>0</v>
      </c>
      <c r="F47">
        <v>0</v>
      </c>
      <c r="G47" s="30" t="str">
        <f>'申込一覧表'!AR51</f>
        <v>999:99.99</v>
      </c>
    </row>
    <row r="48" spans="1:7" ht="12">
      <c r="A48">
        <f>IF('申込一覧表'!H52="","",'申込一覧表'!Z52)</f>
      </c>
      <c r="B48" s="30">
        <f>'申込一覧表'!AI52</f>
      </c>
      <c r="C48" s="30">
        <f>'申込一覧表'!AM52</f>
      </c>
      <c r="D48" s="30">
        <f>'申込一覧表'!AC52</f>
      </c>
      <c r="E48">
        <v>0</v>
      </c>
      <c r="F48">
        <v>0</v>
      </c>
      <c r="G48" s="30" t="str">
        <f>'申込一覧表'!AR52</f>
        <v>999:99.99</v>
      </c>
    </row>
    <row r="49" spans="1:7" ht="12">
      <c r="A49">
        <f>IF('申込一覧表'!H53="","",'申込一覧表'!Z53)</f>
      </c>
      <c r="B49" s="30">
        <f>'申込一覧表'!AI53</f>
      </c>
      <c r="C49" s="30">
        <f>'申込一覧表'!AM53</f>
      </c>
      <c r="D49" s="30">
        <f>'申込一覧表'!AC53</f>
      </c>
      <c r="E49">
        <v>0</v>
      </c>
      <c r="F49">
        <v>0</v>
      </c>
      <c r="G49" s="30" t="str">
        <f>'申込一覧表'!AR53</f>
        <v>999:99.99</v>
      </c>
    </row>
    <row r="50" spans="1:7" ht="12">
      <c r="A50">
        <f>IF('申込一覧表'!H54="","",'申込一覧表'!Z54)</f>
      </c>
      <c r="B50" s="30">
        <f>'申込一覧表'!AI54</f>
      </c>
      <c r="C50" s="30">
        <f>'申込一覧表'!AM54</f>
      </c>
      <c r="D50" s="30">
        <f>'申込一覧表'!AC54</f>
      </c>
      <c r="E50">
        <v>0</v>
      </c>
      <c r="F50">
        <v>0</v>
      </c>
      <c r="G50" s="30" t="str">
        <f>'申込一覧表'!AR54</f>
        <v>999:99.99</v>
      </c>
    </row>
    <row r="51" spans="1:7" ht="12">
      <c r="A51">
        <f>IF('申込一覧表'!H55="","",'申込一覧表'!Z55)</f>
      </c>
      <c r="B51" s="30">
        <f>'申込一覧表'!AI55</f>
      </c>
      <c r="C51" s="30">
        <f>'申込一覧表'!AM55</f>
      </c>
      <c r="D51" s="30">
        <f>'申込一覧表'!AC55</f>
      </c>
      <c r="E51">
        <v>0</v>
      </c>
      <c r="F51">
        <v>0</v>
      </c>
      <c r="G51" s="30" t="str">
        <f>'申込一覧表'!AR55</f>
        <v>999:99.99</v>
      </c>
    </row>
    <row r="52" spans="1:7" ht="12">
      <c r="A52">
        <f>IF('申込一覧表'!H56="","",'申込一覧表'!Z56)</f>
      </c>
      <c r="B52" s="30">
        <f>'申込一覧表'!AI56</f>
      </c>
      <c r="C52" s="30">
        <f>'申込一覧表'!AM56</f>
      </c>
      <c r="D52" s="30">
        <f>'申込一覧表'!AC56</f>
      </c>
      <c r="E52">
        <v>0</v>
      </c>
      <c r="F52">
        <v>0</v>
      </c>
      <c r="G52" s="30" t="str">
        <f>'申込一覧表'!AR56</f>
        <v>999:99.99</v>
      </c>
    </row>
    <row r="53" spans="1:7" ht="12">
      <c r="A53">
        <f>IF('申込一覧表'!H57="","",'申込一覧表'!Z57)</f>
      </c>
      <c r="B53" s="30">
        <f>'申込一覧表'!AI57</f>
      </c>
      <c r="C53" s="30">
        <f>'申込一覧表'!AM57</f>
      </c>
      <c r="D53" s="30">
        <f>'申込一覧表'!AC57</f>
      </c>
      <c r="E53">
        <v>0</v>
      </c>
      <c r="F53">
        <v>0</v>
      </c>
      <c r="G53" s="30" t="str">
        <f>'申込一覧表'!AR57</f>
        <v>999:99.99</v>
      </c>
    </row>
    <row r="54" spans="1:7" ht="12">
      <c r="A54">
        <f>IF('申込一覧表'!H58="","",'申込一覧表'!Z58)</f>
      </c>
      <c r="B54" s="30">
        <f>'申込一覧表'!AI58</f>
      </c>
      <c r="C54" s="30">
        <f>'申込一覧表'!AM58</f>
      </c>
      <c r="D54" s="30">
        <f>'申込一覧表'!AC58</f>
      </c>
      <c r="E54">
        <v>0</v>
      </c>
      <c r="F54">
        <v>0</v>
      </c>
      <c r="G54" s="30" t="str">
        <f>'申込一覧表'!AR58</f>
        <v>999:99.99</v>
      </c>
    </row>
    <row r="55" spans="1:7" ht="12">
      <c r="A55">
        <f>IF('申込一覧表'!H59="","",'申込一覧表'!Z59)</f>
      </c>
      <c r="B55" s="30">
        <f>'申込一覧表'!AI59</f>
      </c>
      <c r="C55" s="30">
        <f>'申込一覧表'!AM59</f>
      </c>
      <c r="D55" s="30">
        <f>'申込一覧表'!AC59</f>
      </c>
      <c r="E55">
        <v>0</v>
      </c>
      <c r="F55">
        <v>0</v>
      </c>
      <c r="G55" s="30" t="str">
        <f>'申込一覧表'!AR59</f>
        <v>999:99.99</v>
      </c>
    </row>
    <row r="56" spans="1:7" ht="12">
      <c r="A56">
        <f>IF('申込一覧表'!H60="","",'申込一覧表'!Z60)</f>
      </c>
      <c r="B56" s="30">
        <f>'申込一覧表'!AI60</f>
      </c>
      <c r="C56" s="30">
        <f>'申込一覧表'!AM60</f>
      </c>
      <c r="D56" s="30">
        <f>'申込一覧表'!AC60</f>
      </c>
      <c r="E56">
        <v>0</v>
      </c>
      <c r="F56">
        <v>0</v>
      </c>
      <c r="G56" s="30" t="str">
        <f>'申込一覧表'!AR60</f>
        <v>999:99.99</v>
      </c>
    </row>
    <row r="57" spans="1:7" ht="12">
      <c r="A57">
        <f>IF('申込一覧表'!H61="","",'申込一覧表'!Z61)</f>
      </c>
      <c r="B57" s="30">
        <f>'申込一覧表'!AI61</f>
      </c>
      <c r="C57" s="30">
        <f>'申込一覧表'!AM61</f>
      </c>
      <c r="D57" s="30">
        <f>'申込一覧表'!AC61</f>
      </c>
      <c r="E57">
        <v>0</v>
      </c>
      <c r="F57">
        <v>0</v>
      </c>
      <c r="G57" s="30" t="str">
        <f>'申込一覧表'!AR61</f>
        <v>999:99.99</v>
      </c>
    </row>
    <row r="58" spans="1:7" ht="12">
      <c r="A58">
        <f>IF('申込一覧表'!H62="","",'申込一覧表'!Z62)</f>
      </c>
      <c r="B58" s="30">
        <f>'申込一覧表'!AI62</f>
      </c>
      <c r="C58" s="30">
        <f>'申込一覧表'!AM62</f>
      </c>
      <c r="D58" s="30">
        <f>'申込一覧表'!AC62</f>
      </c>
      <c r="E58">
        <v>0</v>
      </c>
      <c r="F58">
        <v>0</v>
      </c>
      <c r="G58" s="30" t="str">
        <f>'申込一覧表'!AR62</f>
        <v>999:99.99</v>
      </c>
    </row>
    <row r="59" spans="1:7" ht="12">
      <c r="A59">
        <f>IF('申込一覧表'!H63="","",'申込一覧表'!Z63)</f>
      </c>
      <c r="B59" s="30">
        <f>'申込一覧表'!AI63</f>
      </c>
      <c r="C59" s="30">
        <f>'申込一覧表'!AM63</f>
      </c>
      <c r="D59" s="30">
        <f>'申込一覧表'!AC63</f>
      </c>
      <c r="E59">
        <v>0</v>
      </c>
      <c r="F59">
        <v>0</v>
      </c>
      <c r="G59" s="30" t="str">
        <f>'申込一覧表'!AR63</f>
        <v>999:99.99</v>
      </c>
    </row>
    <row r="60" spans="1:7" ht="12">
      <c r="A60">
        <f>IF('申込一覧表'!H64="","",'申込一覧表'!Z64)</f>
      </c>
      <c r="B60" s="30">
        <f>'申込一覧表'!AI64</f>
      </c>
      <c r="C60" s="30">
        <f>'申込一覧表'!AM64</f>
      </c>
      <c r="D60" s="30">
        <f>'申込一覧表'!AC64</f>
      </c>
      <c r="E60">
        <v>0</v>
      </c>
      <c r="F60">
        <v>0</v>
      </c>
      <c r="G60" s="30" t="str">
        <f>'申込一覧表'!AR64</f>
        <v>999:99.99</v>
      </c>
    </row>
    <row r="61" spans="1:7" ht="12">
      <c r="A61" s="25">
        <f>IF('申込一覧表'!H65="","",'申込一覧表'!Z65)</f>
      </c>
      <c r="B61" s="25">
        <f>'申込一覧表'!AI65</f>
      </c>
      <c r="C61" s="25">
        <f>'申込一覧表'!AM65</f>
      </c>
      <c r="D61" s="25">
        <f>'申込一覧表'!AC65</f>
      </c>
      <c r="E61" s="25">
        <v>0</v>
      </c>
      <c r="F61" s="25">
        <v>0</v>
      </c>
      <c r="G61" s="25" t="str">
        <f>'申込一覧表'!AR65</f>
        <v>999:99.99</v>
      </c>
    </row>
    <row r="63" spans="1:7" ht="12">
      <c r="A63" s="25"/>
      <c r="B63" s="25"/>
      <c r="C63" s="25"/>
      <c r="D63" s="25"/>
      <c r="E63" s="25"/>
      <c r="F63" s="25"/>
      <c r="G63" s="25"/>
    </row>
    <row r="64" spans="1:7" ht="12">
      <c r="A64">
        <f>IF('申込一覧表'!H68="","",'申込一覧表'!Z68)</f>
      </c>
      <c r="B64" s="31">
        <f>'申込一覧表'!AI68</f>
      </c>
      <c r="C64" s="31">
        <f>'申込一覧表'!AM68</f>
      </c>
      <c r="D64" s="31">
        <f>'申込一覧表'!AC68</f>
      </c>
      <c r="E64">
        <v>0</v>
      </c>
      <c r="F64">
        <v>5</v>
      </c>
      <c r="G64" s="31" t="str">
        <f>'申込一覧表'!AR68</f>
        <v>999:99.99</v>
      </c>
    </row>
    <row r="65" spans="1:7" ht="12">
      <c r="A65">
        <f>IF('申込一覧表'!H69="","",'申込一覧表'!Z69)</f>
      </c>
      <c r="B65" s="30">
        <f>'申込一覧表'!AI69</f>
      </c>
      <c r="C65" s="30">
        <f>'申込一覧表'!AM69</f>
      </c>
      <c r="D65" s="30">
        <f>'申込一覧表'!AC69</f>
      </c>
      <c r="E65">
        <v>0</v>
      </c>
      <c r="F65">
        <v>5</v>
      </c>
      <c r="G65" s="30" t="str">
        <f>'申込一覧表'!AR69</f>
        <v>999:99.99</v>
      </c>
    </row>
    <row r="66" spans="1:7" ht="12">
      <c r="A66">
        <f>IF('申込一覧表'!H70="","",'申込一覧表'!Z70)</f>
      </c>
      <c r="B66" s="30">
        <f>'申込一覧表'!AI70</f>
      </c>
      <c r="C66" s="30">
        <f>'申込一覧表'!AM70</f>
      </c>
      <c r="D66" s="30">
        <f>'申込一覧表'!AC70</f>
      </c>
      <c r="E66">
        <v>0</v>
      </c>
      <c r="F66">
        <v>5</v>
      </c>
      <c r="G66" s="30" t="str">
        <f>'申込一覧表'!AR70</f>
        <v>999:99.99</v>
      </c>
    </row>
    <row r="67" spans="1:7" ht="12">
      <c r="A67">
        <f>IF('申込一覧表'!H71="","",'申込一覧表'!Z71)</f>
      </c>
      <c r="B67" s="30">
        <f>'申込一覧表'!AI71</f>
      </c>
      <c r="C67" s="30">
        <f>'申込一覧表'!AM71</f>
      </c>
      <c r="D67" s="30">
        <f>'申込一覧表'!AC71</f>
      </c>
      <c r="E67">
        <v>0</v>
      </c>
      <c r="F67">
        <v>5</v>
      </c>
      <c r="G67" s="30" t="str">
        <f>'申込一覧表'!AR71</f>
        <v>999:99.99</v>
      </c>
    </row>
    <row r="68" spans="1:7" ht="12">
      <c r="A68">
        <f>IF('申込一覧表'!H72="","",'申込一覧表'!Z72)</f>
      </c>
      <c r="B68" s="30">
        <f>'申込一覧表'!AI72</f>
      </c>
      <c r="C68" s="30">
        <f>'申込一覧表'!AM72</f>
      </c>
      <c r="D68" s="30">
        <f>'申込一覧表'!AC72</f>
      </c>
      <c r="E68">
        <v>0</v>
      </c>
      <c r="F68">
        <v>5</v>
      </c>
      <c r="G68" s="30" t="str">
        <f>'申込一覧表'!AR72</f>
        <v>999:99.99</v>
      </c>
    </row>
    <row r="69" spans="1:7" ht="12">
      <c r="A69">
        <f>IF('申込一覧表'!H73="","",'申込一覧表'!Z73)</f>
      </c>
      <c r="B69" s="30">
        <f>'申込一覧表'!AI73</f>
      </c>
      <c r="C69" s="30">
        <f>'申込一覧表'!AM73</f>
      </c>
      <c r="D69" s="30">
        <f>'申込一覧表'!AC73</f>
      </c>
      <c r="E69">
        <v>0</v>
      </c>
      <c r="F69">
        <v>5</v>
      </c>
      <c r="G69" s="30" t="str">
        <f>'申込一覧表'!AR73</f>
        <v>999:99.99</v>
      </c>
    </row>
    <row r="70" spans="1:7" ht="12">
      <c r="A70">
        <f>IF('申込一覧表'!H74="","",'申込一覧表'!Z74)</f>
      </c>
      <c r="B70" s="30">
        <f>'申込一覧表'!AI74</f>
      </c>
      <c r="C70" s="30">
        <f>'申込一覧表'!AM74</f>
      </c>
      <c r="D70" s="30">
        <f>'申込一覧表'!AC74</f>
      </c>
      <c r="E70">
        <v>0</v>
      </c>
      <c r="F70">
        <v>5</v>
      </c>
      <c r="G70" s="30" t="str">
        <f>'申込一覧表'!AR74</f>
        <v>999:99.99</v>
      </c>
    </row>
    <row r="71" spans="1:7" ht="12">
      <c r="A71">
        <f>IF('申込一覧表'!H75="","",'申込一覧表'!Z75)</f>
      </c>
      <c r="B71" s="30">
        <f>'申込一覧表'!AI75</f>
      </c>
      <c r="C71" s="30">
        <f>'申込一覧表'!AM75</f>
      </c>
      <c r="D71" s="30">
        <f>'申込一覧表'!AC75</f>
      </c>
      <c r="E71">
        <v>0</v>
      </c>
      <c r="F71">
        <v>5</v>
      </c>
      <c r="G71" s="30" t="str">
        <f>'申込一覧表'!AR75</f>
        <v>999:99.99</v>
      </c>
    </row>
    <row r="72" spans="1:7" ht="12">
      <c r="A72">
        <f>IF('申込一覧表'!H76="","",'申込一覧表'!Z76)</f>
      </c>
      <c r="B72" s="30">
        <f>'申込一覧表'!AI76</f>
      </c>
      <c r="C72" s="30">
        <f>'申込一覧表'!AM76</f>
      </c>
      <c r="D72" s="30">
        <f>'申込一覧表'!AC76</f>
      </c>
      <c r="E72">
        <v>0</v>
      </c>
      <c r="F72">
        <v>5</v>
      </c>
      <c r="G72" s="30" t="str">
        <f>'申込一覧表'!AR76</f>
        <v>999:99.99</v>
      </c>
    </row>
    <row r="73" spans="1:7" ht="12">
      <c r="A73">
        <f>IF('申込一覧表'!H77="","",'申込一覧表'!Z77)</f>
      </c>
      <c r="B73" s="30">
        <f>'申込一覧表'!AI77</f>
      </c>
      <c r="C73" s="30">
        <f>'申込一覧表'!AM77</f>
      </c>
      <c r="D73" s="30">
        <f>'申込一覧表'!AC77</f>
      </c>
      <c r="E73">
        <v>0</v>
      </c>
      <c r="F73">
        <v>5</v>
      </c>
      <c r="G73" s="30" t="str">
        <f>'申込一覧表'!AR77</f>
        <v>999:99.99</v>
      </c>
    </row>
    <row r="74" spans="1:7" ht="12">
      <c r="A74">
        <f>IF('申込一覧表'!H78="","",'申込一覧表'!Z78)</f>
      </c>
      <c r="B74" s="30">
        <f>'申込一覧表'!AI78</f>
      </c>
      <c r="C74" s="30">
        <f>'申込一覧表'!AM78</f>
      </c>
      <c r="D74" s="30">
        <f>'申込一覧表'!AC78</f>
      </c>
      <c r="E74">
        <v>0</v>
      </c>
      <c r="F74">
        <v>5</v>
      </c>
      <c r="G74" s="30" t="str">
        <f>'申込一覧表'!AR78</f>
        <v>999:99.99</v>
      </c>
    </row>
    <row r="75" spans="1:7" ht="12">
      <c r="A75">
        <f>IF('申込一覧表'!H79="","",'申込一覧表'!Z79)</f>
      </c>
      <c r="B75" s="30">
        <f>'申込一覧表'!AI79</f>
      </c>
      <c r="C75" s="30">
        <f>'申込一覧表'!AM79</f>
      </c>
      <c r="D75" s="30">
        <f>'申込一覧表'!AC79</f>
      </c>
      <c r="E75">
        <v>0</v>
      </c>
      <c r="F75">
        <v>5</v>
      </c>
      <c r="G75" s="30" t="str">
        <f>'申込一覧表'!AR79</f>
        <v>999:99.99</v>
      </c>
    </row>
    <row r="76" spans="1:7" ht="12">
      <c r="A76">
        <f>IF('申込一覧表'!H80="","",'申込一覧表'!Z80)</f>
      </c>
      <c r="B76" s="30">
        <f>'申込一覧表'!AI80</f>
      </c>
      <c r="C76" s="30">
        <f>'申込一覧表'!AM80</f>
      </c>
      <c r="D76" s="30">
        <f>'申込一覧表'!AC80</f>
      </c>
      <c r="E76">
        <v>0</v>
      </c>
      <c r="F76">
        <v>5</v>
      </c>
      <c r="G76" s="30" t="str">
        <f>'申込一覧表'!AR80</f>
        <v>999:99.99</v>
      </c>
    </row>
    <row r="77" spans="1:7" ht="12">
      <c r="A77">
        <f>IF('申込一覧表'!H81="","",'申込一覧表'!Z81)</f>
      </c>
      <c r="B77" s="30">
        <f>'申込一覧表'!AI81</f>
      </c>
      <c r="C77" s="30">
        <f>'申込一覧表'!AM81</f>
      </c>
      <c r="D77" s="30">
        <f>'申込一覧表'!AC81</f>
      </c>
      <c r="E77">
        <v>0</v>
      </c>
      <c r="F77">
        <v>5</v>
      </c>
      <c r="G77" s="30" t="str">
        <f>'申込一覧表'!AR81</f>
        <v>999:99.99</v>
      </c>
    </row>
    <row r="78" spans="1:7" ht="12">
      <c r="A78">
        <f>IF('申込一覧表'!H82="","",'申込一覧表'!Z82)</f>
      </c>
      <c r="B78" s="30">
        <f>'申込一覧表'!AI82</f>
      </c>
      <c r="C78" s="30">
        <f>'申込一覧表'!AM82</f>
      </c>
      <c r="D78" s="30">
        <f>'申込一覧表'!AC82</f>
      </c>
      <c r="E78">
        <v>0</v>
      </c>
      <c r="F78">
        <v>5</v>
      </c>
      <c r="G78" s="30" t="str">
        <f>'申込一覧表'!AR82</f>
        <v>999:99.99</v>
      </c>
    </row>
    <row r="79" spans="1:7" ht="12">
      <c r="A79">
        <f>IF('申込一覧表'!H83="","",'申込一覧表'!Z83)</f>
      </c>
      <c r="B79" s="30">
        <f>'申込一覧表'!AI83</f>
      </c>
      <c r="C79" s="30">
        <f>'申込一覧表'!AM83</f>
      </c>
      <c r="D79" s="30">
        <f>'申込一覧表'!AC83</f>
      </c>
      <c r="E79">
        <v>0</v>
      </c>
      <c r="F79">
        <v>5</v>
      </c>
      <c r="G79" s="30" t="str">
        <f>'申込一覧表'!AR83</f>
        <v>999:99.99</v>
      </c>
    </row>
    <row r="80" spans="1:7" ht="12">
      <c r="A80">
        <f>IF('申込一覧表'!H84="","",'申込一覧表'!Z84)</f>
      </c>
      <c r="B80" s="30">
        <f>'申込一覧表'!AI84</f>
      </c>
      <c r="C80" s="30">
        <f>'申込一覧表'!AM84</f>
      </c>
      <c r="D80" s="30">
        <f>'申込一覧表'!AC84</f>
      </c>
      <c r="E80">
        <v>0</v>
      </c>
      <c r="F80">
        <v>5</v>
      </c>
      <c r="G80" s="30" t="str">
        <f>'申込一覧表'!AR84</f>
        <v>999:99.99</v>
      </c>
    </row>
    <row r="81" spans="1:7" ht="12">
      <c r="A81">
        <f>IF('申込一覧表'!H85="","",'申込一覧表'!Z85)</f>
      </c>
      <c r="B81" s="30">
        <f>'申込一覧表'!AI85</f>
      </c>
      <c r="C81" s="30">
        <f>'申込一覧表'!AM85</f>
      </c>
      <c r="D81" s="30">
        <f>'申込一覧表'!AC85</f>
      </c>
      <c r="E81">
        <v>0</v>
      </c>
      <c r="F81">
        <v>5</v>
      </c>
      <c r="G81" s="30" t="str">
        <f>'申込一覧表'!AR85</f>
        <v>999:99.99</v>
      </c>
    </row>
    <row r="82" spans="1:7" ht="12">
      <c r="A82">
        <f>IF('申込一覧表'!H86="","",'申込一覧表'!Z86)</f>
      </c>
      <c r="B82" s="30">
        <f>'申込一覧表'!AI86</f>
      </c>
      <c r="C82" s="30">
        <f>'申込一覧表'!AM86</f>
      </c>
      <c r="D82" s="30">
        <f>'申込一覧表'!AC86</f>
      </c>
      <c r="E82">
        <v>0</v>
      </c>
      <c r="F82">
        <v>5</v>
      </c>
      <c r="G82" s="30" t="str">
        <f>'申込一覧表'!AR86</f>
        <v>999:99.99</v>
      </c>
    </row>
    <row r="83" spans="1:7" ht="12">
      <c r="A83">
        <f>IF('申込一覧表'!H87="","",'申込一覧表'!Z87)</f>
      </c>
      <c r="B83" s="30">
        <f>'申込一覧表'!AI87</f>
      </c>
      <c r="C83" s="30">
        <f>'申込一覧表'!AM87</f>
      </c>
      <c r="D83" s="30">
        <f>'申込一覧表'!AC87</f>
      </c>
      <c r="E83">
        <v>0</v>
      </c>
      <c r="F83">
        <v>5</v>
      </c>
      <c r="G83" s="30" t="str">
        <f>'申込一覧表'!AR87</f>
        <v>999:99.99</v>
      </c>
    </row>
    <row r="84" spans="1:7" ht="12">
      <c r="A84">
        <f>IF('申込一覧表'!H88="","",'申込一覧表'!Z88)</f>
      </c>
      <c r="B84" s="30">
        <f>'申込一覧表'!AI88</f>
      </c>
      <c r="C84" s="30">
        <f>'申込一覧表'!AM88</f>
      </c>
      <c r="D84" s="30">
        <f>'申込一覧表'!AC88</f>
      </c>
      <c r="E84">
        <v>0</v>
      </c>
      <c r="F84">
        <v>5</v>
      </c>
      <c r="G84" s="30" t="str">
        <f>'申込一覧表'!AR88</f>
        <v>999:99.99</v>
      </c>
    </row>
    <row r="85" spans="1:7" ht="12">
      <c r="A85">
        <f>IF('申込一覧表'!H89="","",'申込一覧表'!Z89)</f>
      </c>
      <c r="B85" s="30">
        <f>'申込一覧表'!AI89</f>
      </c>
      <c r="C85" s="30">
        <f>'申込一覧表'!AM89</f>
      </c>
      <c r="D85" s="30">
        <f>'申込一覧表'!AC89</f>
      </c>
      <c r="E85">
        <v>0</v>
      </c>
      <c r="F85">
        <v>5</v>
      </c>
      <c r="G85" s="30" t="str">
        <f>'申込一覧表'!AR89</f>
        <v>999:99.99</v>
      </c>
    </row>
    <row r="86" spans="1:7" ht="12">
      <c r="A86">
        <f>IF('申込一覧表'!H90="","",'申込一覧表'!Z90)</f>
      </c>
      <c r="B86" s="30">
        <f>'申込一覧表'!AI90</f>
      </c>
      <c r="C86" s="30">
        <f>'申込一覧表'!AM90</f>
      </c>
      <c r="D86" s="30">
        <f>'申込一覧表'!AC90</f>
      </c>
      <c r="E86">
        <v>0</v>
      </c>
      <c r="F86">
        <v>5</v>
      </c>
      <c r="G86" s="30" t="str">
        <f>'申込一覧表'!AR90</f>
        <v>999:99.99</v>
      </c>
    </row>
    <row r="87" spans="1:7" ht="12">
      <c r="A87">
        <f>IF('申込一覧表'!H91="","",'申込一覧表'!Z91)</f>
      </c>
      <c r="B87" s="30">
        <f>'申込一覧表'!AI91</f>
      </c>
      <c r="C87" s="30">
        <f>'申込一覧表'!AM91</f>
      </c>
      <c r="D87" s="30">
        <f>'申込一覧表'!AC91</f>
      </c>
      <c r="E87">
        <v>0</v>
      </c>
      <c r="F87">
        <v>5</v>
      </c>
      <c r="G87" s="30" t="str">
        <f>'申込一覧表'!AR91</f>
        <v>999:99.99</v>
      </c>
    </row>
    <row r="88" spans="1:7" ht="12">
      <c r="A88">
        <f>IF('申込一覧表'!H92="","",'申込一覧表'!Z92)</f>
      </c>
      <c r="B88" s="30">
        <f>'申込一覧表'!AI92</f>
      </c>
      <c r="C88" s="30">
        <f>'申込一覧表'!AM92</f>
      </c>
      <c r="D88" s="30">
        <f>'申込一覧表'!AC92</f>
      </c>
      <c r="E88">
        <v>0</v>
      </c>
      <c r="F88">
        <v>5</v>
      </c>
      <c r="G88" s="30" t="str">
        <f>'申込一覧表'!AR92</f>
        <v>999:99.99</v>
      </c>
    </row>
    <row r="89" spans="1:7" ht="12">
      <c r="A89">
        <f>IF('申込一覧表'!H93="","",'申込一覧表'!Z93)</f>
      </c>
      <c r="B89" s="30">
        <f>'申込一覧表'!AI93</f>
      </c>
      <c r="C89" s="30">
        <f>'申込一覧表'!AM93</f>
      </c>
      <c r="D89" s="30">
        <f>'申込一覧表'!AC93</f>
      </c>
      <c r="E89">
        <v>0</v>
      </c>
      <c r="F89">
        <v>5</v>
      </c>
      <c r="G89" s="30" t="str">
        <f>'申込一覧表'!AR93</f>
        <v>999:99.99</v>
      </c>
    </row>
    <row r="90" spans="1:7" ht="12">
      <c r="A90">
        <f>IF('申込一覧表'!H94="","",'申込一覧表'!Z94)</f>
      </c>
      <c r="B90" s="30">
        <f>'申込一覧表'!AI94</f>
      </c>
      <c r="C90" s="30">
        <f>'申込一覧表'!AM94</f>
      </c>
      <c r="D90" s="30">
        <f>'申込一覧表'!AC94</f>
      </c>
      <c r="E90">
        <v>0</v>
      </c>
      <c r="F90">
        <v>5</v>
      </c>
      <c r="G90" s="30" t="str">
        <f>'申込一覧表'!AR94</f>
        <v>999:99.99</v>
      </c>
    </row>
    <row r="91" spans="1:7" ht="12">
      <c r="A91">
        <f>IF('申込一覧表'!H95="","",'申込一覧表'!Z95)</f>
      </c>
      <c r="B91" s="30">
        <f>'申込一覧表'!AI95</f>
      </c>
      <c r="C91" s="30">
        <f>'申込一覧表'!AM95</f>
      </c>
      <c r="D91" s="30">
        <f>'申込一覧表'!AC95</f>
      </c>
      <c r="E91">
        <v>0</v>
      </c>
      <c r="F91">
        <v>5</v>
      </c>
      <c r="G91" s="30" t="str">
        <f>'申込一覧表'!AR95</f>
        <v>999:99.99</v>
      </c>
    </row>
    <row r="92" spans="1:7" ht="12">
      <c r="A92">
        <f>IF('申込一覧表'!H96="","",'申込一覧表'!Z96)</f>
      </c>
      <c r="B92" s="30">
        <f>'申込一覧表'!AI96</f>
      </c>
      <c r="C92" s="30">
        <f>'申込一覧表'!AM96</f>
      </c>
      <c r="D92" s="30">
        <f>'申込一覧表'!AC96</f>
      </c>
      <c r="E92">
        <v>0</v>
      </c>
      <c r="F92">
        <v>5</v>
      </c>
      <c r="G92" s="30" t="str">
        <f>'申込一覧表'!AR96</f>
        <v>999:99.99</v>
      </c>
    </row>
    <row r="93" spans="1:7" ht="12">
      <c r="A93">
        <f>IF('申込一覧表'!H97="","",'申込一覧表'!Z97)</f>
      </c>
      <c r="B93" s="30">
        <f>'申込一覧表'!AI97</f>
      </c>
      <c r="C93" s="30">
        <f>'申込一覧表'!AM97</f>
      </c>
      <c r="D93" s="30">
        <f>'申込一覧表'!AC97</f>
      </c>
      <c r="E93">
        <v>0</v>
      </c>
      <c r="F93">
        <v>5</v>
      </c>
      <c r="G93" s="30" t="str">
        <f>'申込一覧表'!AR97</f>
        <v>999:99.99</v>
      </c>
    </row>
    <row r="94" spans="1:7" ht="12">
      <c r="A94">
        <f>IF('申込一覧表'!H98="","",'申込一覧表'!Z98)</f>
      </c>
      <c r="B94" s="30">
        <f>'申込一覧表'!AI98</f>
      </c>
      <c r="C94" s="30">
        <f>'申込一覧表'!AM98</f>
      </c>
      <c r="D94" s="30">
        <f>'申込一覧表'!AC98</f>
      </c>
      <c r="E94">
        <v>0</v>
      </c>
      <c r="F94">
        <v>5</v>
      </c>
      <c r="G94" s="30" t="str">
        <f>'申込一覧表'!AR98</f>
        <v>999:99.99</v>
      </c>
    </row>
    <row r="95" spans="1:7" ht="12">
      <c r="A95">
        <f>IF('申込一覧表'!H99="","",'申込一覧表'!Z99)</f>
      </c>
      <c r="B95" s="30">
        <f>'申込一覧表'!AI99</f>
      </c>
      <c r="C95" s="30">
        <f>'申込一覧表'!AM99</f>
      </c>
      <c r="D95" s="30">
        <f>'申込一覧表'!AC99</f>
      </c>
      <c r="E95">
        <v>0</v>
      </c>
      <c r="F95">
        <v>5</v>
      </c>
      <c r="G95" s="30" t="str">
        <f>'申込一覧表'!AR99</f>
        <v>999:99.99</v>
      </c>
    </row>
    <row r="96" spans="1:7" ht="12">
      <c r="A96">
        <f>IF('申込一覧表'!H100="","",'申込一覧表'!Z100)</f>
      </c>
      <c r="B96" s="30">
        <f>'申込一覧表'!AI100</f>
      </c>
      <c r="C96" s="30">
        <f>'申込一覧表'!AM100</f>
      </c>
      <c r="D96" s="30">
        <f>'申込一覧表'!AC100</f>
      </c>
      <c r="E96">
        <v>0</v>
      </c>
      <c r="F96">
        <v>5</v>
      </c>
      <c r="G96" s="30" t="str">
        <f>'申込一覧表'!AR100</f>
        <v>999:99.99</v>
      </c>
    </row>
    <row r="97" spans="1:7" ht="12">
      <c r="A97">
        <f>IF('申込一覧表'!H101="","",'申込一覧表'!Z101)</f>
      </c>
      <c r="B97" s="30">
        <f>'申込一覧表'!AI101</f>
      </c>
      <c r="C97" s="30">
        <f>'申込一覧表'!AM101</f>
      </c>
      <c r="D97" s="30">
        <f>'申込一覧表'!AC101</f>
      </c>
      <c r="E97">
        <v>0</v>
      </c>
      <c r="F97">
        <v>5</v>
      </c>
      <c r="G97" s="30" t="str">
        <f>'申込一覧表'!AR101</f>
        <v>999:99.99</v>
      </c>
    </row>
    <row r="98" spans="1:7" ht="12">
      <c r="A98">
        <f>IF('申込一覧表'!H102="","",'申込一覧表'!Z102)</f>
      </c>
      <c r="B98" s="30">
        <f>'申込一覧表'!AI102</f>
      </c>
      <c r="C98" s="30">
        <f>'申込一覧表'!AM102</f>
      </c>
      <c r="D98" s="30">
        <f>'申込一覧表'!AC102</f>
      </c>
      <c r="E98">
        <v>0</v>
      </c>
      <c r="F98">
        <v>5</v>
      </c>
      <c r="G98" s="30" t="str">
        <f>'申込一覧表'!AR102</f>
        <v>999:99.99</v>
      </c>
    </row>
    <row r="99" spans="1:7" ht="12">
      <c r="A99">
        <f>IF('申込一覧表'!H103="","",'申込一覧表'!Z103)</f>
      </c>
      <c r="B99" s="30">
        <f>'申込一覧表'!AI103</f>
      </c>
      <c r="C99" s="30">
        <f>'申込一覧表'!AM103</f>
      </c>
      <c r="D99" s="30">
        <f>'申込一覧表'!AC103</f>
      </c>
      <c r="E99">
        <v>0</v>
      </c>
      <c r="F99">
        <v>5</v>
      </c>
      <c r="G99" s="30" t="str">
        <f>'申込一覧表'!AR103</f>
        <v>999:99.99</v>
      </c>
    </row>
    <row r="100" spans="1:7" ht="12">
      <c r="A100">
        <f>IF('申込一覧表'!H104="","",'申込一覧表'!Z104)</f>
      </c>
      <c r="B100" s="30">
        <f>'申込一覧表'!AI104</f>
      </c>
      <c r="C100" s="30">
        <f>'申込一覧表'!AM104</f>
      </c>
      <c r="D100" s="30">
        <f>'申込一覧表'!AC104</f>
      </c>
      <c r="E100">
        <v>0</v>
      </c>
      <c r="F100">
        <v>5</v>
      </c>
      <c r="G100" s="30" t="str">
        <f>'申込一覧表'!AR104</f>
        <v>999:99.99</v>
      </c>
    </row>
    <row r="101" spans="1:7" ht="12">
      <c r="A101">
        <f>IF('申込一覧表'!H105="","",'申込一覧表'!Z105)</f>
      </c>
      <c r="B101" s="30">
        <f>'申込一覧表'!AI105</f>
      </c>
      <c r="C101" s="30">
        <f>'申込一覧表'!AM105</f>
      </c>
      <c r="D101" s="30">
        <f>'申込一覧表'!AC105</f>
      </c>
      <c r="E101">
        <v>0</v>
      </c>
      <c r="F101">
        <v>5</v>
      </c>
      <c r="G101" s="30" t="str">
        <f>'申込一覧表'!AR105</f>
        <v>999:99.99</v>
      </c>
    </row>
    <row r="102" spans="1:7" ht="12">
      <c r="A102">
        <f>IF('申込一覧表'!H106="","",'申込一覧表'!Z106)</f>
      </c>
      <c r="B102" s="30">
        <f>'申込一覧表'!AI106</f>
      </c>
      <c r="C102" s="30">
        <f>'申込一覧表'!AM106</f>
      </c>
      <c r="D102" s="30">
        <f>'申込一覧表'!AC106</f>
      </c>
      <c r="E102">
        <v>0</v>
      </c>
      <c r="F102">
        <v>5</v>
      </c>
      <c r="G102" s="30" t="str">
        <f>'申込一覧表'!AR106</f>
        <v>999:99.99</v>
      </c>
    </row>
    <row r="103" spans="1:7" ht="12">
      <c r="A103">
        <f>IF('申込一覧表'!H107="","",'申込一覧表'!Z107)</f>
      </c>
      <c r="B103" s="30">
        <f>'申込一覧表'!AI107</f>
      </c>
      <c r="C103" s="30">
        <f>'申込一覧表'!AM107</f>
      </c>
      <c r="D103" s="30">
        <f>'申込一覧表'!AC107</f>
      </c>
      <c r="E103">
        <v>0</v>
      </c>
      <c r="F103">
        <v>5</v>
      </c>
      <c r="G103" s="30" t="str">
        <f>'申込一覧表'!AR107</f>
        <v>999:99.99</v>
      </c>
    </row>
    <row r="104" spans="1:7" ht="12">
      <c r="A104">
        <f>IF('申込一覧表'!H108="","",'申込一覧表'!Z108)</f>
      </c>
      <c r="B104" s="30">
        <f>'申込一覧表'!AI108</f>
      </c>
      <c r="C104" s="30">
        <f>'申込一覧表'!AM108</f>
      </c>
      <c r="D104" s="30">
        <f>'申込一覧表'!AC108</f>
      </c>
      <c r="E104">
        <v>0</v>
      </c>
      <c r="F104">
        <v>5</v>
      </c>
      <c r="G104" s="30" t="str">
        <f>'申込一覧表'!AR108</f>
        <v>999:99.99</v>
      </c>
    </row>
    <row r="105" spans="1:7" ht="12">
      <c r="A105">
        <f>IF('申込一覧表'!H109="","",'申込一覧表'!Z109)</f>
      </c>
      <c r="B105" s="30">
        <f>'申込一覧表'!AI109</f>
      </c>
      <c r="C105" s="30">
        <f>'申込一覧表'!AM109</f>
      </c>
      <c r="D105" s="30">
        <f>'申込一覧表'!AC109</f>
      </c>
      <c r="E105">
        <v>0</v>
      </c>
      <c r="F105">
        <v>5</v>
      </c>
      <c r="G105" s="30" t="str">
        <f>'申込一覧表'!AR109</f>
        <v>999:99.99</v>
      </c>
    </row>
    <row r="106" spans="1:7" ht="12">
      <c r="A106">
        <f>IF('申込一覧表'!H110="","",'申込一覧表'!Z110)</f>
      </c>
      <c r="B106" s="30">
        <f>'申込一覧表'!AI110</f>
      </c>
      <c r="C106" s="30">
        <f>'申込一覧表'!AM110</f>
      </c>
      <c r="D106" s="30">
        <f>'申込一覧表'!AC110</f>
      </c>
      <c r="E106">
        <v>0</v>
      </c>
      <c r="F106">
        <v>5</v>
      </c>
      <c r="G106" s="30" t="str">
        <f>'申込一覧表'!AR110</f>
        <v>999:99.99</v>
      </c>
    </row>
    <row r="107" spans="1:7" ht="12">
      <c r="A107">
        <f>IF('申込一覧表'!H111="","",'申込一覧表'!Z111)</f>
      </c>
      <c r="B107" s="30">
        <f>'申込一覧表'!AI111</f>
      </c>
      <c r="C107" s="30">
        <f>'申込一覧表'!AM111</f>
      </c>
      <c r="D107" s="30">
        <f>'申込一覧表'!AC111</f>
      </c>
      <c r="E107">
        <v>0</v>
      </c>
      <c r="F107">
        <v>5</v>
      </c>
      <c r="G107" s="30" t="str">
        <f>'申込一覧表'!AR111</f>
        <v>999:99.99</v>
      </c>
    </row>
    <row r="108" spans="1:7" ht="12">
      <c r="A108">
        <f>IF('申込一覧表'!H112="","",'申込一覧表'!Z112)</f>
      </c>
      <c r="B108" s="30">
        <f>'申込一覧表'!AI112</f>
      </c>
      <c r="C108" s="30">
        <f>'申込一覧表'!AM112</f>
      </c>
      <c r="D108" s="30">
        <f>'申込一覧表'!AC112</f>
      </c>
      <c r="E108">
        <v>0</v>
      </c>
      <c r="F108">
        <v>5</v>
      </c>
      <c r="G108" s="30" t="str">
        <f>'申込一覧表'!AR112</f>
        <v>999:99.99</v>
      </c>
    </row>
    <row r="109" spans="1:7" ht="12">
      <c r="A109">
        <f>IF('申込一覧表'!H113="","",'申込一覧表'!Z113)</f>
      </c>
      <c r="B109" s="30">
        <f>'申込一覧表'!AI113</f>
      </c>
      <c r="C109" s="30">
        <f>'申込一覧表'!AM113</f>
      </c>
      <c r="D109" s="30">
        <f>'申込一覧表'!AC113</f>
      </c>
      <c r="E109">
        <v>0</v>
      </c>
      <c r="F109">
        <v>5</v>
      </c>
      <c r="G109" s="30" t="str">
        <f>'申込一覧表'!AR113</f>
        <v>999:99.99</v>
      </c>
    </row>
    <row r="110" spans="1:7" ht="12">
      <c r="A110">
        <f>IF('申込一覧表'!H114="","",'申込一覧表'!Z114)</f>
      </c>
      <c r="B110" s="30">
        <f>'申込一覧表'!AI114</f>
      </c>
      <c r="C110" s="30">
        <f>'申込一覧表'!AM114</f>
      </c>
      <c r="D110" s="30">
        <f>'申込一覧表'!AC114</f>
      </c>
      <c r="E110">
        <v>0</v>
      </c>
      <c r="F110">
        <v>5</v>
      </c>
      <c r="G110" s="30" t="str">
        <f>'申込一覧表'!AR114</f>
        <v>999:99.99</v>
      </c>
    </row>
    <row r="111" spans="1:7" ht="12">
      <c r="A111">
        <f>IF('申込一覧表'!H115="","",'申込一覧表'!Z115)</f>
      </c>
      <c r="B111" s="30">
        <f>'申込一覧表'!AI115</f>
      </c>
      <c r="C111" s="30">
        <f>'申込一覧表'!AM115</f>
      </c>
      <c r="D111" s="30">
        <f>'申込一覧表'!AC115</f>
      </c>
      <c r="E111">
        <v>0</v>
      </c>
      <c r="F111">
        <v>5</v>
      </c>
      <c r="G111" s="30" t="str">
        <f>'申込一覧表'!AR115</f>
        <v>999:99.99</v>
      </c>
    </row>
    <row r="112" spans="1:7" ht="12">
      <c r="A112">
        <f>IF('申込一覧表'!H116="","",'申込一覧表'!Z116)</f>
      </c>
      <c r="B112" s="30">
        <f>'申込一覧表'!AI116</f>
      </c>
      <c r="C112" s="30">
        <f>'申込一覧表'!AM116</f>
      </c>
      <c r="D112" s="30">
        <f>'申込一覧表'!AC116</f>
      </c>
      <c r="E112">
        <v>0</v>
      </c>
      <c r="F112">
        <v>5</v>
      </c>
      <c r="G112" s="30" t="str">
        <f>'申込一覧表'!AR116</f>
        <v>999:99.99</v>
      </c>
    </row>
    <row r="113" spans="1:7" ht="12">
      <c r="A113">
        <f>IF('申込一覧表'!H117="","",'申込一覧表'!Z117)</f>
      </c>
      <c r="B113" s="30">
        <f>'申込一覧表'!AI117</f>
      </c>
      <c r="C113" s="30">
        <f>'申込一覧表'!AM117</f>
      </c>
      <c r="D113" s="30">
        <f>'申込一覧表'!AC117</f>
      </c>
      <c r="E113">
        <v>0</v>
      </c>
      <c r="F113">
        <v>5</v>
      </c>
      <c r="G113" s="30" t="str">
        <f>'申込一覧表'!AR117</f>
        <v>999:99.99</v>
      </c>
    </row>
    <row r="114" spans="1:7" ht="12">
      <c r="A114">
        <f>IF('申込一覧表'!H118="","",'申込一覧表'!Z118)</f>
      </c>
      <c r="B114" s="30">
        <f>'申込一覧表'!AI118</f>
      </c>
      <c r="C114" s="30">
        <f>'申込一覧表'!AM118</f>
      </c>
      <c r="D114" s="30">
        <f>'申込一覧表'!AC118</f>
      </c>
      <c r="E114">
        <v>0</v>
      </c>
      <c r="F114">
        <v>5</v>
      </c>
      <c r="G114" s="30" t="str">
        <f>'申込一覧表'!AR118</f>
        <v>999:99.99</v>
      </c>
    </row>
    <row r="115" spans="1:7" ht="12">
      <c r="A115">
        <f>IF('申込一覧表'!H119="","",'申込一覧表'!Z119)</f>
      </c>
      <c r="B115" s="30">
        <f>'申込一覧表'!AI119</f>
      </c>
      <c r="C115" s="30">
        <f>'申込一覧表'!AM119</f>
      </c>
      <c r="D115" s="30">
        <f>'申込一覧表'!AC119</f>
      </c>
      <c r="E115">
        <v>0</v>
      </c>
      <c r="F115">
        <v>5</v>
      </c>
      <c r="G115" s="30" t="str">
        <f>'申込一覧表'!AR119</f>
        <v>999:99.99</v>
      </c>
    </row>
    <row r="116" spans="1:7" ht="12">
      <c r="A116">
        <f>IF('申込一覧表'!H120="","",'申込一覧表'!Z120)</f>
      </c>
      <c r="B116" s="30">
        <f>'申込一覧表'!AI120</f>
      </c>
      <c r="C116" s="30">
        <f>'申込一覧表'!AM120</f>
      </c>
      <c r="D116" s="30">
        <f>'申込一覧表'!AC120</f>
      </c>
      <c r="E116">
        <v>0</v>
      </c>
      <c r="F116">
        <v>5</v>
      </c>
      <c r="G116" s="30" t="str">
        <f>'申込一覧表'!AR120</f>
        <v>999:99.99</v>
      </c>
    </row>
    <row r="117" spans="1:7" ht="12">
      <c r="A117">
        <f>IF('申込一覧表'!H121="","",'申込一覧表'!Z121)</f>
      </c>
      <c r="B117" s="30">
        <f>'申込一覧表'!AI121</f>
      </c>
      <c r="C117" s="30">
        <f>'申込一覧表'!AM121</f>
      </c>
      <c r="D117" s="30">
        <f>'申込一覧表'!AC121</f>
      </c>
      <c r="E117">
        <v>0</v>
      </c>
      <c r="F117">
        <v>5</v>
      </c>
      <c r="G117" s="30" t="str">
        <f>'申込一覧表'!AR121</f>
        <v>999:99.99</v>
      </c>
    </row>
    <row r="118" spans="1:7" ht="12">
      <c r="A118">
        <f>IF('申込一覧表'!H122="","",'申込一覧表'!Z122)</f>
      </c>
      <c r="B118" s="30">
        <f>'申込一覧表'!AI122</f>
      </c>
      <c r="C118" s="30">
        <f>'申込一覧表'!AM122</f>
      </c>
      <c r="D118" s="30">
        <f>'申込一覧表'!AC122</f>
      </c>
      <c r="E118">
        <v>0</v>
      </c>
      <c r="F118">
        <v>5</v>
      </c>
      <c r="G118" s="30" t="str">
        <f>'申込一覧表'!AR122</f>
        <v>999:99.99</v>
      </c>
    </row>
    <row r="119" spans="1:7" ht="12">
      <c r="A119">
        <f>IF('申込一覧表'!H123="","",'申込一覧表'!Z123)</f>
      </c>
      <c r="B119" s="30">
        <f>'申込一覧表'!AI123</f>
      </c>
      <c r="C119" s="30">
        <f>'申込一覧表'!AM123</f>
      </c>
      <c r="D119" s="30">
        <f>'申込一覧表'!AC123</f>
      </c>
      <c r="E119">
        <v>0</v>
      </c>
      <c r="F119">
        <v>5</v>
      </c>
      <c r="G119" s="30" t="str">
        <f>'申込一覧表'!AR123</f>
        <v>999:99.99</v>
      </c>
    </row>
    <row r="120" spans="1:7" ht="12">
      <c r="A120">
        <f>IF('申込一覧表'!H124="","",'申込一覧表'!Z124)</f>
      </c>
      <c r="B120" s="30">
        <f>'申込一覧表'!AI124</f>
      </c>
      <c r="C120" s="30">
        <f>'申込一覧表'!AM124</f>
      </c>
      <c r="D120" s="30">
        <f>'申込一覧表'!AC124</f>
      </c>
      <c r="E120">
        <v>0</v>
      </c>
      <c r="F120">
        <v>5</v>
      </c>
      <c r="G120" s="30" t="str">
        <f>'申込一覧表'!AR124</f>
        <v>999:99.99</v>
      </c>
    </row>
    <row r="121" spans="1:7" ht="12">
      <c r="A121">
        <f>IF('申込一覧表'!H125="","",'申込一覧表'!Z125)</f>
      </c>
      <c r="B121" s="30">
        <f>'申込一覧表'!AI125</f>
      </c>
      <c r="C121" s="30">
        <f>'申込一覧表'!AM125</f>
      </c>
      <c r="D121" s="30">
        <f>'申込一覧表'!AC125</f>
      </c>
      <c r="E121">
        <v>0</v>
      </c>
      <c r="F121">
        <v>5</v>
      </c>
      <c r="G121" s="30" t="str">
        <f>'申込一覧表'!AR125</f>
        <v>999:99.99</v>
      </c>
    </row>
    <row r="122" spans="1:7" ht="12">
      <c r="A122">
        <f>IF('申込一覧表'!H126="","",'申込一覧表'!Z126)</f>
      </c>
      <c r="B122" s="30">
        <f>'申込一覧表'!AI126</f>
      </c>
      <c r="C122" s="30">
        <f>'申込一覧表'!AM126</f>
      </c>
      <c r="D122" s="30">
        <f>'申込一覧表'!AC126</f>
      </c>
      <c r="E122">
        <v>0</v>
      </c>
      <c r="F122">
        <v>5</v>
      </c>
      <c r="G122" s="30" t="str">
        <f>'申込一覧表'!AR126</f>
        <v>999:99.99</v>
      </c>
    </row>
    <row r="123" spans="1:7" ht="12">
      <c r="A123" s="25">
        <f>IF('申込一覧表'!H127="","",'申込一覧表'!Z127)</f>
      </c>
      <c r="B123" s="25">
        <f>'申込一覧表'!AI127</f>
      </c>
      <c r="C123" s="25">
        <f>'申込一覧表'!AM127</f>
      </c>
      <c r="D123" s="25">
        <f>'申込一覧表'!AC127</f>
      </c>
      <c r="E123" s="25">
        <v>0</v>
      </c>
      <c r="F123" s="25">
        <v>5</v>
      </c>
      <c r="G123" s="25" t="str">
        <f>'申込一覧表'!AR127</f>
        <v>999:99.99</v>
      </c>
    </row>
    <row r="124" spans="1:7" ht="12">
      <c r="A124">
        <f>IF('申込一覧表'!J6="","",'申込一覧表'!Z6)</f>
      </c>
      <c r="B124" s="31">
        <f>'申込一覧表'!AJ6</f>
      </c>
      <c r="C124" s="31">
        <f>'申込一覧表'!AN6</f>
      </c>
      <c r="D124" s="31">
        <f>'申込一覧表'!AC6</f>
      </c>
      <c r="E124">
        <v>0</v>
      </c>
      <c r="F124" s="27">
        <v>0</v>
      </c>
      <c r="G124" s="31" t="str">
        <f>'申込一覧表'!AS6</f>
        <v>999:99.99</v>
      </c>
    </row>
    <row r="125" spans="1:7" ht="12">
      <c r="A125">
        <f>IF('申込一覧表'!J7="","",'申込一覧表'!Z7)</f>
      </c>
      <c r="B125" s="30">
        <f>'申込一覧表'!AJ7</f>
      </c>
      <c r="C125" s="30">
        <f>'申込一覧表'!AN7</f>
      </c>
      <c r="D125" s="30">
        <f>'申込一覧表'!AC7</f>
      </c>
      <c r="E125">
        <v>0</v>
      </c>
      <c r="F125" s="27">
        <v>0</v>
      </c>
      <c r="G125" s="30" t="str">
        <f>'申込一覧表'!AS7</f>
        <v>999:99.99</v>
      </c>
    </row>
    <row r="126" spans="1:7" ht="12">
      <c r="A126">
        <f>IF('申込一覧表'!J8="","",'申込一覧表'!Z8)</f>
      </c>
      <c r="B126" s="30">
        <f>'申込一覧表'!AJ8</f>
      </c>
      <c r="C126" s="30">
        <f>'申込一覧表'!AN8</f>
      </c>
      <c r="D126" s="30">
        <f>'申込一覧表'!AC8</f>
      </c>
      <c r="E126">
        <v>0</v>
      </c>
      <c r="F126" s="27">
        <v>0</v>
      </c>
      <c r="G126" s="30" t="str">
        <f>'申込一覧表'!AS8</f>
        <v>999:99.99</v>
      </c>
    </row>
    <row r="127" spans="1:7" ht="12">
      <c r="A127">
        <f>IF('申込一覧表'!J9="","",'申込一覧表'!Z9)</f>
      </c>
      <c r="B127" s="30">
        <f>'申込一覧表'!AJ9</f>
      </c>
      <c r="C127" s="30">
        <f>'申込一覧表'!AN9</f>
      </c>
      <c r="D127" s="30">
        <f>'申込一覧表'!AC9</f>
      </c>
      <c r="E127">
        <v>0</v>
      </c>
      <c r="F127" s="27">
        <v>0</v>
      </c>
      <c r="G127" s="30" t="str">
        <f>'申込一覧表'!AS9</f>
        <v>999:99.99</v>
      </c>
    </row>
    <row r="128" spans="1:7" ht="12">
      <c r="A128">
        <f>IF('申込一覧表'!J10="","",'申込一覧表'!Z10)</f>
      </c>
      <c r="B128" s="30">
        <f>'申込一覧表'!AJ10</f>
      </c>
      <c r="C128" s="30">
        <f>'申込一覧表'!AN10</f>
      </c>
      <c r="D128" s="30">
        <f>'申込一覧表'!AC10</f>
      </c>
      <c r="E128">
        <v>0</v>
      </c>
      <c r="F128" s="27">
        <v>0</v>
      </c>
      <c r="G128" s="30" t="str">
        <f>'申込一覧表'!AS10</f>
        <v>999:99.99</v>
      </c>
    </row>
    <row r="129" spans="1:7" ht="12">
      <c r="A129">
        <f>IF('申込一覧表'!J11="","",'申込一覧表'!Z11)</f>
      </c>
      <c r="B129" s="30">
        <f>'申込一覧表'!AJ11</f>
      </c>
      <c r="C129" s="30">
        <f>'申込一覧表'!AN11</f>
      </c>
      <c r="D129" s="30">
        <f>'申込一覧表'!AC11</f>
      </c>
      <c r="E129">
        <v>0</v>
      </c>
      <c r="F129" s="27">
        <v>0</v>
      </c>
      <c r="G129" s="30" t="str">
        <f>'申込一覧表'!AS11</f>
        <v>999:99.99</v>
      </c>
    </row>
    <row r="130" spans="1:7" ht="12">
      <c r="A130">
        <f>IF('申込一覧表'!J12="","",'申込一覧表'!Z12)</f>
      </c>
      <c r="B130" s="30">
        <f>'申込一覧表'!AJ12</f>
      </c>
      <c r="C130" s="30">
        <f>'申込一覧表'!AN12</f>
      </c>
      <c r="D130" s="30">
        <f>'申込一覧表'!AC12</f>
      </c>
      <c r="E130">
        <v>0</v>
      </c>
      <c r="F130" s="27">
        <v>0</v>
      </c>
      <c r="G130" s="30" t="str">
        <f>'申込一覧表'!AS12</f>
        <v>999:99.99</v>
      </c>
    </row>
    <row r="131" spans="1:7" ht="12">
      <c r="A131">
        <f>IF('申込一覧表'!J13="","",'申込一覧表'!Z13)</f>
      </c>
      <c r="B131" s="30">
        <f>'申込一覧表'!AJ13</f>
      </c>
      <c r="C131" s="30">
        <f>'申込一覧表'!AN13</f>
      </c>
      <c r="D131" s="30">
        <f>'申込一覧表'!AC13</f>
      </c>
      <c r="E131">
        <v>0</v>
      </c>
      <c r="F131" s="27">
        <v>0</v>
      </c>
      <c r="G131" s="30" t="str">
        <f>'申込一覧表'!AS13</f>
        <v>999:99.99</v>
      </c>
    </row>
    <row r="132" spans="1:7" ht="12">
      <c r="A132">
        <f>IF('申込一覧表'!J14="","",'申込一覧表'!Z14)</f>
      </c>
      <c r="B132" s="30">
        <f>'申込一覧表'!AJ14</f>
      </c>
      <c r="C132" s="30">
        <f>'申込一覧表'!AN14</f>
      </c>
      <c r="D132" s="30">
        <f>'申込一覧表'!AC14</f>
      </c>
      <c r="E132">
        <v>0</v>
      </c>
      <c r="F132" s="27">
        <v>0</v>
      </c>
      <c r="G132" s="30" t="str">
        <f>'申込一覧表'!AS14</f>
        <v>999:99.99</v>
      </c>
    </row>
    <row r="133" spans="1:7" ht="12">
      <c r="A133">
        <f>IF('申込一覧表'!J15="","",'申込一覧表'!Z15)</f>
      </c>
      <c r="B133" s="30">
        <f>'申込一覧表'!AJ15</f>
      </c>
      <c r="C133" s="30">
        <f>'申込一覧表'!AN15</f>
      </c>
      <c r="D133" s="30">
        <f>'申込一覧表'!AC15</f>
      </c>
      <c r="E133">
        <v>0</v>
      </c>
      <c r="F133" s="27">
        <v>0</v>
      </c>
      <c r="G133" s="30" t="str">
        <f>'申込一覧表'!AS15</f>
        <v>999:99.99</v>
      </c>
    </row>
    <row r="134" spans="1:7" ht="12">
      <c r="A134">
        <f>IF('申込一覧表'!J16="","",'申込一覧表'!Z16)</f>
      </c>
      <c r="B134" s="30">
        <f>'申込一覧表'!AJ16</f>
      </c>
      <c r="C134" s="30">
        <f>'申込一覧表'!AN16</f>
      </c>
      <c r="D134" s="30">
        <f>'申込一覧表'!AC16</f>
      </c>
      <c r="E134">
        <v>0</v>
      </c>
      <c r="F134" s="27">
        <v>0</v>
      </c>
      <c r="G134" s="30" t="str">
        <f>'申込一覧表'!AS16</f>
        <v>999:99.99</v>
      </c>
    </row>
    <row r="135" spans="1:7" ht="12">
      <c r="A135">
        <f>IF('申込一覧表'!J17="","",'申込一覧表'!Z17)</f>
      </c>
      <c r="B135" s="30">
        <f>'申込一覧表'!AJ17</f>
      </c>
      <c r="C135" s="30">
        <f>'申込一覧表'!AN17</f>
      </c>
      <c r="D135" s="30">
        <f>'申込一覧表'!AC17</f>
      </c>
      <c r="E135">
        <v>0</v>
      </c>
      <c r="F135" s="27">
        <v>0</v>
      </c>
      <c r="G135" s="30" t="str">
        <f>'申込一覧表'!AS17</f>
        <v>999:99.99</v>
      </c>
    </row>
    <row r="136" spans="1:7" ht="12">
      <c r="A136">
        <f>IF('申込一覧表'!J18="","",'申込一覧表'!Z18)</f>
      </c>
      <c r="B136" s="30">
        <f>'申込一覧表'!AJ18</f>
      </c>
      <c r="C136" s="30">
        <f>'申込一覧表'!AN18</f>
      </c>
      <c r="D136" s="30">
        <f>'申込一覧表'!AC18</f>
      </c>
      <c r="E136">
        <v>0</v>
      </c>
      <c r="F136" s="27">
        <v>0</v>
      </c>
      <c r="G136" s="30" t="str">
        <f>'申込一覧表'!AS18</f>
        <v>999:99.99</v>
      </c>
    </row>
    <row r="137" spans="1:7" ht="12">
      <c r="A137">
        <f>IF('申込一覧表'!J19="","",'申込一覧表'!Z19)</f>
      </c>
      <c r="B137" s="30">
        <f>'申込一覧表'!AJ19</f>
      </c>
      <c r="C137" s="30">
        <f>'申込一覧表'!AN19</f>
      </c>
      <c r="D137" s="30">
        <f>'申込一覧表'!AC19</f>
      </c>
      <c r="E137">
        <v>0</v>
      </c>
      <c r="F137" s="27">
        <v>0</v>
      </c>
      <c r="G137" s="30" t="str">
        <f>'申込一覧表'!AS19</f>
        <v>999:99.99</v>
      </c>
    </row>
    <row r="138" spans="1:7" ht="12">
      <c r="A138">
        <f>IF('申込一覧表'!J20="","",'申込一覧表'!Z20)</f>
      </c>
      <c r="B138" s="30">
        <f>'申込一覧表'!AJ20</f>
      </c>
      <c r="C138" s="30">
        <f>'申込一覧表'!AN20</f>
      </c>
      <c r="D138" s="30">
        <f>'申込一覧表'!AC20</f>
      </c>
      <c r="E138">
        <v>0</v>
      </c>
      <c r="F138" s="27">
        <v>0</v>
      </c>
      <c r="G138" s="30" t="str">
        <f>'申込一覧表'!AS20</f>
        <v>999:99.99</v>
      </c>
    </row>
    <row r="139" spans="1:7" ht="12">
      <c r="A139">
        <f>IF('申込一覧表'!J21="","",'申込一覧表'!Z21)</f>
      </c>
      <c r="B139" s="30">
        <f>'申込一覧表'!AJ21</f>
      </c>
      <c r="C139" s="30">
        <f>'申込一覧表'!AN21</f>
      </c>
      <c r="D139" s="30">
        <f>'申込一覧表'!AC21</f>
      </c>
      <c r="E139">
        <v>0</v>
      </c>
      <c r="F139" s="27">
        <v>0</v>
      </c>
      <c r="G139" s="30" t="str">
        <f>'申込一覧表'!AS21</f>
        <v>999:99.99</v>
      </c>
    </row>
    <row r="140" spans="1:7" ht="12">
      <c r="A140">
        <f>IF('申込一覧表'!J22="","",'申込一覧表'!Z22)</f>
      </c>
      <c r="B140" s="30">
        <f>'申込一覧表'!AJ22</f>
      </c>
      <c r="C140" s="30">
        <f>'申込一覧表'!AN22</f>
      </c>
      <c r="D140" s="30">
        <f>'申込一覧表'!AC22</f>
      </c>
      <c r="E140">
        <v>0</v>
      </c>
      <c r="F140" s="27">
        <v>0</v>
      </c>
      <c r="G140" s="30" t="str">
        <f>'申込一覧表'!AS22</f>
        <v>999:99.99</v>
      </c>
    </row>
    <row r="141" spans="1:7" ht="12">
      <c r="A141">
        <f>IF('申込一覧表'!J23="","",'申込一覧表'!Z23)</f>
      </c>
      <c r="B141" s="30">
        <f>'申込一覧表'!AJ23</f>
      </c>
      <c r="C141" s="30">
        <f>'申込一覧表'!AN23</f>
      </c>
      <c r="D141" s="30">
        <f>'申込一覧表'!AC23</f>
      </c>
      <c r="E141">
        <v>0</v>
      </c>
      <c r="F141" s="27">
        <v>0</v>
      </c>
      <c r="G141" s="30" t="str">
        <f>'申込一覧表'!AS23</f>
        <v>999:99.99</v>
      </c>
    </row>
    <row r="142" spans="1:7" ht="12">
      <c r="A142">
        <f>IF('申込一覧表'!J24="","",'申込一覧表'!Z24)</f>
      </c>
      <c r="B142" s="30">
        <f>'申込一覧表'!AJ24</f>
      </c>
      <c r="C142" s="30">
        <f>'申込一覧表'!AN24</f>
      </c>
      <c r="D142" s="30">
        <f>'申込一覧表'!AC24</f>
      </c>
      <c r="E142">
        <v>0</v>
      </c>
      <c r="F142" s="27">
        <v>0</v>
      </c>
      <c r="G142" s="30" t="str">
        <f>'申込一覧表'!AS24</f>
        <v>999:99.99</v>
      </c>
    </row>
    <row r="143" spans="1:7" ht="12">
      <c r="A143">
        <f>IF('申込一覧表'!J25="","",'申込一覧表'!Z25)</f>
      </c>
      <c r="B143" s="30">
        <f>'申込一覧表'!AJ25</f>
      </c>
      <c r="C143" s="30">
        <f>'申込一覧表'!AN25</f>
      </c>
      <c r="D143" s="30">
        <f>'申込一覧表'!AC25</f>
      </c>
      <c r="E143">
        <v>0</v>
      </c>
      <c r="F143" s="27">
        <v>0</v>
      </c>
      <c r="G143" s="30" t="str">
        <f>'申込一覧表'!AS25</f>
        <v>999:99.99</v>
      </c>
    </row>
    <row r="144" spans="1:7" ht="12">
      <c r="A144">
        <f>IF('申込一覧表'!J26="","",'申込一覧表'!Z26)</f>
      </c>
      <c r="B144" s="30">
        <f>'申込一覧表'!AJ26</f>
      </c>
      <c r="C144" s="30">
        <f>'申込一覧表'!AN26</f>
      </c>
      <c r="D144" s="30">
        <f>'申込一覧表'!AC26</f>
      </c>
      <c r="E144">
        <v>0</v>
      </c>
      <c r="F144" s="27">
        <v>0</v>
      </c>
      <c r="G144" s="30" t="str">
        <f>'申込一覧表'!AS26</f>
        <v>999:99.99</v>
      </c>
    </row>
    <row r="145" spans="1:7" ht="12">
      <c r="A145">
        <f>IF('申込一覧表'!J27="","",'申込一覧表'!Z27)</f>
      </c>
      <c r="B145" s="30">
        <f>'申込一覧表'!AJ27</f>
      </c>
      <c r="C145" s="30">
        <f>'申込一覧表'!AN27</f>
      </c>
      <c r="D145" s="30">
        <f>'申込一覧表'!AC27</f>
      </c>
      <c r="E145">
        <v>0</v>
      </c>
      <c r="F145" s="27">
        <v>0</v>
      </c>
      <c r="G145" s="30" t="str">
        <f>'申込一覧表'!AS27</f>
        <v>999:99.99</v>
      </c>
    </row>
    <row r="146" spans="1:7" ht="12">
      <c r="A146">
        <f>IF('申込一覧表'!J28="","",'申込一覧表'!Z28)</f>
      </c>
      <c r="B146" s="30">
        <f>'申込一覧表'!AJ28</f>
      </c>
      <c r="C146" s="30">
        <f>'申込一覧表'!AN28</f>
      </c>
      <c r="D146" s="30">
        <f>'申込一覧表'!AC28</f>
      </c>
      <c r="E146">
        <v>0</v>
      </c>
      <c r="F146" s="27">
        <v>0</v>
      </c>
      <c r="G146" s="30" t="str">
        <f>'申込一覧表'!AS28</f>
        <v>999:99.99</v>
      </c>
    </row>
    <row r="147" spans="1:7" ht="12">
      <c r="A147">
        <f>IF('申込一覧表'!J29="","",'申込一覧表'!Z29)</f>
      </c>
      <c r="B147" s="30">
        <f>'申込一覧表'!AJ29</f>
      </c>
      <c r="C147" s="30">
        <f>'申込一覧表'!AN29</f>
      </c>
      <c r="D147" s="30">
        <f>'申込一覧表'!AC29</f>
      </c>
      <c r="E147">
        <v>0</v>
      </c>
      <c r="F147" s="27">
        <v>0</v>
      </c>
      <c r="G147" s="30" t="str">
        <f>'申込一覧表'!AS29</f>
        <v>999:99.99</v>
      </c>
    </row>
    <row r="148" spans="1:7" ht="12">
      <c r="A148">
        <f>IF('申込一覧表'!J30="","",'申込一覧表'!Z30)</f>
      </c>
      <c r="B148" s="30">
        <f>'申込一覧表'!AJ30</f>
      </c>
      <c r="C148" s="30">
        <f>'申込一覧表'!AN30</f>
      </c>
      <c r="D148" s="30">
        <f>'申込一覧表'!AC30</f>
      </c>
      <c r="E148">
        <v>0</v>
      </c>
      <c r="F148" s="27">
        <v>0</v>
      </c>
      <c r="G148" s="30" t="str">
        <f>'申込一覧表'!AS30</f>
        <v>999:99.99</v>
      </c>
    </row>
    <row r="149" spans="1:7" ht="12">
      <c r="A149">
        <f>IF('申込一覧表'!J31="","",'申込一覧表'!Z31)</f>
      </c>
      <c r="B149" s="30">
        <f>'申込一覧表'!AJ31</f>
      </c>
      <c r="C149" s="30">
        <f>'申込一覧表'!AN31</f>
      </c>
      <c r="D149" s="30">
        <f>'申込一覧表'!AC31</f>
      </c>
      <c r="E149">
        <v>0</v>
      </c>
      <c r="F149" s="27">
        <v>0</v>
      </c>
      <c r="G149" s="30" t="str">
        <f>'申込一覧表'!AS31</f>
        <v>999:99.99</v>
      </c>
    </row>
    <row r="150" spans="1:7" ht="12">
      <c r="A150">
        <f>IF('申込一覧表'!J32="","",'申込一覧表'!Z32)</f>
      </c>
      <c r="B150" s="30">
        <f>'申込一覧表'!AJ32</f>
      </c>
      <c r="C150" s="30">
        <f>'申込一覧表'!AN32</f>
      </c>
      <c r="D150" s="30">
        <f>'申込一覧表'!AC32</f>
      </c>
      <c r="E150">
        <v>0</v>
      </c>
      <c r="F150" s="27">
        <v>0</v>
      </c>
      <c r="G150" s="30" t="str">
        <f>'申込一覧表'!AS32</f>
        <v>999:99.99</v>
      </c>
    </row>
    <row r="151" spans="1:7" ht="12">
      <c r="A151">
        <f>IF('申込一覧表'!J33="","",'申込一覧表'!Z33)</f>
      </c>
      <c r="B151" s="30">
        <f>'申込一覧表'!AJ33</f>
      </c>
      <c r="C151" s="30">
        <f>'申込一覧表'!AN33</f>
      </c>
      <c r="D151" s="30">
        <f>'申込一覧表'!AC33</f>
      </c>
      <c r="E151">
        <v>0</v>
      </c>
      <c r="F151" s="27">
        <v>0</v>
      </c>
      <c r="G151" s="30" t="str">
        <f>'申込一覧表'!AS33</f>
        <v>999:99.99</v>
      </c>
    </row>
    <row r="152" spans="1:7" ht="12">
      <c r="A152">
        <f>IF('申込一覧表'!J34="","",'申込一覧表'!Z34)</f>
      </c>
      <c r="B152" s="30">
        <f>'申込一覧表'!AJ34</f>
      </c>
      <c r="C152" s="30">
        <f>'申込一覧表'!AN34</f>
      </c>
      <c r="D152" s="30">
        <f>'申込一覧表'!AC34</f>
      </c>
      <c r="E152">
        <v>0</v>
      </c>
      <c r="F152" s="27">
        <v>0</v>
      </c>
      <c r="G152" s="30" t="str">
        <f>'申込一覧表'!AS34</f>
        <v>999:99.99</v>
      </c>
    </row>
    <row r="153" spans="1:7" ht="12">
      <c r="A153">
        <f>IF('申込一覧表'!J35="","",'申込一覧表'!Z35)</f>
      </c>
      <c r="B153" s="30">
        <f>'申込一覧表'!AJ35</f>
      </c>
      <c r="C153" s="30">
        <f>'申込一覧表'!AN35</f>
      </c>
      <c r="D153" s="30">
        <f>'申込一覧表'!AC35</f>
      </c>
      <c r="E153">
        <v>0</v>
      </c>
      <c r="F153" s="27">
        <v>0</v>
      </c>
      <c r="G153" s="30" t="str">
        <f>'申込一覧表'!AS35</f>
        <v>999:99.99</v>
      </c>
    </row>
    <row r="154" spans="1:7" ht="12">
      <c r="A154">
        <f>IF('申込一覧表'!J36="","",'申込一覧表'!Z36)</f>
      </c>
      <c r="B154" s="30">
        <f>'申込一覧表'!AJ36</f>
      </c>
      <c r="C154" s="30">
        <f>'申込一覧表'!AN36</f>
      </c>
      <c r="D154" s="30">
        <f>'申込一覧表'!AC36</f>
      </c>
      <c r="E154">
        <v>0</v>
      </c>
      <c r="F154" s="27">
        <v>0</v>
      </c>
      <c r="G154" s="30" t="str">
        <f>'申込一覧表'!AS36</f>
        <v>999:99.99</v>
      </c>
    </row>
    <row r="155" spans="1:7" ht="12">
      <c r="A155">
        <f>IF('申込一覧表'!J37="","",'申込一覧表'!Z37)</f>
      </c>
      <c r="B155" s="30">
        <f>'申込一覧表'!AJ37</f>
      </c>
      <c r="C155" s="30">
        <f>'申込一覧表'!AN37</f>
      </c>
      <c r="D155" s="30">
        <f>'申込一覧表'!AC37</f>
      </c>
      <c r="E155">
        <v>0</v>
      </c>
      <c r="F155" s="27">
        <v>0</v>
      </c>
      <c r="G155" s="30" t="str">
        <f>'申込一覧表'!AS37</f>
        <v>999:99.99</v>
      </c>
    </row>
    <row r="156" spans="1:7" ht="12">
      <c r="A156">
        <f>IF('申込一覧表'!J38="","",'申込一覧表'!Z38)</f>
      </c>
      <c r="B156" s="30">
        <f>'申込一覧表'!AJ38</f>
      </c>
      <c r="C156" s="30">
        <f>'申込一覧表'!AN38</f>
      </c>
      <c r="D156" s="30">
        <f>'申込一覧表'!AC38</f>
      </c>
      <c r="E156">
        <v>0</v>
      </c>
      <c r="F156" s="27">
        <v>0</v>
      </c>
      <c r="G156" s="30" t="str">
        <f>'申込一覧表'!AS38</f>
        <v>999:99.99</v>
      </c>
    </row>
    <row r="157" spans="1:7" ht="12">
      <c r="A157">
        <f>IF('申込一覧表'!J39="","",'申込一覧表'!Z39)</f>
      </c>
      <c r="B157" s="30">
        <f>'申込一覧表'!AJ39</f>
      </c>
      <c r="C157" s="30">
        <f>'申込一覧表'!AN39</f>
      </c>
      <c r="D157" s="30">
        <f>'申込一覧表'!AC39</f>
      </c>
      <c r="E157">
        <v>0</v>
      </c>
      <c r="F157" s="27">
        <v>0</v>
      </c>
      <c r="G157" s="30" t="str">
        <f>'申込一覧表'!AS39</f>
        <v>999:99.99</v>
      </c>
    </row>
    <row r="158" spans="1:7" ht="12">
      <c r="A158">
        <f>IF('申込一覧表'!J40="","",'申込一覧表'!Z40)</f>
      </c>
      <c r="B158" s="30">
        <f>'申込一覧表'!AJ40</f>
      </c>
      <c r="C158" s="30">
        <f>'申込一覧表'!AN40</f>
      </c>
      <c r="D158" s="30">
        <f>'申込一覧表'!AC40</f>
      </c>
      <c r="E158">
        <v>0</v>
      </c>
      <c r="F158" s="27">
        <v>0</v>
      </c>
      <c r="G158" s="30" t="str">
        <f>'申込一覧表'!AS40</f>
        <v>999:99.99</v>
      </c>
    </row>
    <row r="159" spans="1:7" ht="12">
      <c r="A159">
        <f>IF('申込一覧表'!J41="","",'申込一覧表'!Z41)</f>
      </c>
      <c r="B159" s="30">
        <f>'申込一覧表'!AJ41</f>
      </c>
      <c r="C159" s="30">
        <f>'申込一覧表'!AN41</f>
      </c>
      <c r="D159" s="30">
        <f>'申込一覧表'!AC41</f>
      </c>
      <c r="E159">
        <v>0</v>
      </c>
      <c r="F159" s="27">
        <v>0</v>
      </c>
      <c r="G159" s="30" t="str">
        <f>'申込一覧表'!AS41</f>
        <v>999:99.99</v>
      </c>
    </row>
    <row r="160" spans="1:7" ht="12">
      <c r="A160">
        <f>IF('申込一覧表'!J42="","",'申込一覧表'!Z42)</f>
      </c>
      <c r="B160" s="30">
        <f>'申込一覧表'!AJ42</f>
      </c>
      <c r="C160" s="30">
        <f>'申込一覧表'!AN42</f>
      </c>
      <c r="D160" s="30">
        <f>'申込一覧表'!AC42</f>
      </c>
      <c r="E160">
        <v>0</v>
      </c>
      <c r="F160" s="27">
        <v>0</v>
      </c>
      <c r="G160" s="30" t="str">
        <f>'申込一覧表'!AS42</f>
        <v>999:99.99</v>
      </c>
    </row>
    <row r="161" spans="1:7" ht="12">
      <c r="A161">
        <f>IF('申込一覧表'!J43="","",'申込一覧表'!Z43)</f>
      </c>
      <c r="B161" s="30">
        <f>'申込一覧表'!AJ43</f>
      </c>
      <c r="C161" s="30">
        <f>'申込一覧表'!AN43</f>
      </c>
      <c r="D161" s="30">
        <f>'申込一覧表'!AC43</f>
      </c>
      <c r="E161">
        <v>0</v>
      </c>
      <c r="F161" s="27">
        <v>0</v>
      </c>
      <c r="G161" s="30" t="str">
        <f>'申込一覧表'!AS43</f>
        <v>999:99.99</v>
      </c>
    </row>
    <row r="162" spans="1:7" ht="12">
      <c r="A162">
        <f>IF('申込一覧表'!J44="","",'申込一覧表'!Z44)</f>
      </c>
      <c r="B162" s="30">
        <f>'申込一覧表'!AJ44</f>
      </c>
      <c r="C162" s="30">
        <f>'申込一覧表'!AN44</f>
      </c>
      <c r="D162" s="30">
        <f>'申込一覧表'!AC44</f>
      </c>
      <c r="E162">
        <v>0</v>
      </c>
      <c r="F162" s="27">
        <v>0</v>
      </c>
      <c r="G162" s="30" t="str">
        <f>'申込一覧表'!AS44</f>
        <v>999:99.99</v>
      </c>
    </row>
    <row r="163" spans="1:7" ht="12">
      <c r="A163">
        <f>IF('申込一覧表'!J45="","",'申込一覧表'!Z45)</f>
      </c>
      <c r="B163" s="30">
        <f>'申込一覧表'!AJ45</f>
      </c>
      <c r="C163" s="30">
        <f>'申込一覧表'!AN45</f>
      </c>
      <c r="D163" s="30">
        <f>'申込一覧表'!AC45</f>
      </c>
      <c r="E163">
        <v>0</v>
      </c>
      <c r="F163" s="27">
        <v>0</v>
      </c>
      <c r="G163" s="30" t="str">
        <f>'申込一覧表'!AS45</f>
        <v>999:99.99</v>
      </c>
    </row>
    <row r="164" spans="1:7" ht="12">
      <c r="A164">
        <f>IF('申込一覧表'!J46="","",'申込一覧表'!Z46)</f>
      </c>
      <c r="B164" s="30">
        <f>'申込一覧表'!AJ46</f>
      </c>
      <c r="C164" s="30">
        <f>'申込一覧表'!AN46</f>
      </c>
      <c r="D164" s="30">
        <f>'申込一覧表'!AC46</f>
      </c>
      <c r="E164">
        <v>0</v>
      </c>
      <c r="F164" s="27">
        <v>0</v>
      </c>
      <c r="G164" s="30" t="str">
        <f>'申込一覧表'!AS46</f>
        <v>999:99.99</v>
      </c>
    </row>
    <row r="165" spans="1:7" ht="12">
      <c r="A165">
        <f>IF('申込一覧表'!J47="","",'申込一覧表'!Z47)</f>
      </c>
      <c r="B165" s="30">
        <f>'申込一覧表'!AJ47</f>
      </c>
      <c r="C165" s="30">
        <f>'申込一覧表'!AN47</f>
      </c>
      <c r="D165" s="30">
        <f>'申込一覧表'!AC47</f>
      </c>
      <c r="E165">
        <v>0</v>
      </c>
      <c r="F165" s="27">
        <v>0</v>
      </c>
      <c r="G165" s="30" t="str">
        <f>'申込一覧表'!AS47</f>
        <v>999:99.99</v>
      </c>
    </row>
    <row r="166" spans="1:7" ht="12">
      <c r="A166">
        <f>IF('申込一覧表'!J48="","",'申込一覧表'!Z48)</f>
      </c>
      <c r="B166" s="30">
        <f>'申込一覧表'!AJ48</f>
      </c>
      <c r="C166" s="30">
        <f>'申込一覧表'!AN48</f>
      </c>
      <c r="D166" s="30">
        <f>'申込一覧表'!AC48</f>
      </c>
      <c r="E166">
        <v>0</v>
      </c>
      <c r="F166" s="27">
        <v>0</v>
      </c>
      <c r="G166" s="30" t="str">
        <f>'申込一覧表'!AS48</f>
        <v>999:99.99</v>
      </c>
    </row>
    <row r="167" spans="1:7" ht="12">
      <c r="A167">
        <f>IF('申込一覧表'!J49="","",'申込一覧表'!Z49)</f>
      </c>
      <c r="B167" s="30">
        <f>'申込一覧表'!AJ49</f>
      </c>
      <c r="C167" s="30">
        <f>'申込一覧表'!AN49</f>
      </c>
      <c r="D167" s="30">
        <f>'申込一覧表'!AC49</f>
      </c>
      <c r="E167">
        <v>0</v>
      </c>
      <c r="F167" s="27">
        <v>0</v>
      </c>
      <c r="G167" s="30" t="str">
        <f>'申込一覧表'!AS49</f>
        <v>999:99.99</v>
      </c>
    </row>
    <row r="168" spans="1:7" ht="12">
      <c r="A168">
        <f>IF('申込一覧表'!J50="","",'申込一覧表'!Z50)</f>
      </c>
      <c r="B168" s="30">
        <f>'申込一覧表'!AJ50</f>
      </c>
      <c r="C168" s="30">
        <f>'申込一覧表'!AN50</f>
      </c>
      <c r="D168" s="30">
        <f>'申込一覧表'!AC50</f>
      </c>
      <c r="E168">
        <v>0</v>
      </c>
      <c r="F168" s="27">
        <v>0</v>
      </c>
      <c r="G168" s="30" t="str">
        <f>'申込一覧表'!AS50</f>
        <v>999:99.99</v>
      </c>
    </row>
    <row r="169" spans="1:7" ht="12">
      <c r="A169">
        <f>IF('申込一覧表'!J51="","",'申込一覧表'!Z51)</f>
      </c>
      <c r="B169" s="30">
        <f>'申込一覧表'!AJ51</f>
      </c>
      <c r="C169" s="30">
        <f>'申込一覧表'!AN51</f>
      </c>
      <c r="D169" s="30">
        <f>'申込一覧表'!AC51</f>
      </c>
      <c r="E169">
        <v>0</v>
      </c>
      <c r="F169" s="27">
        <v>0</v>
      </c>
      <c r="G169" s="30" t="str">
        <f>'申込一覧表'!AS51</f>
        <v>999:99.99</v>
      </c>
    </row>
    <row r="170" spans="1:7" ht="12">
      <c r="A170">
        <f>IF('申込一覧表'!J52="","",'申込一覧表'!Z52)</f>
      </c>
      <c r="B170" s="30">
        <f>'申込一覧表'!AJ52</f>
      </c>
      <c r="C170" s="30">
        <f>'申込一覧表'!AN52</f>
      </c>
      <c r="D170" s="30">
        <f>'申込一覧表'!AC52</f>
      </c>
      <c r="E170">
        <v>0</v>
      </c>
      <c r="F170" s="27">
        <v>0</v>
      </c>
      <c r="G170" s="30" t="str">
        <f>'申込一覧表'!AS52</f>
        <v>999:99.99</v>
      </c>
    </row>
    <row r="171" spans="1:7" ht="12">
      <c r="A171">
        <f>IF('申込一覧表'!J53="","",'申込一覧表'!Z53)</f>
      </c>
      <c r="B171" s="30">
        <f>'申込一覧表'!AJ53</f>
      </c>
      <c r="C171" s="30">
        <f>'申込一覧表'!AN53</f>
      </c>
      <c r="D171" s="30">
        <f>'申込一覧表'!AC53</f>
      </c>
      <c r="E171">
        <v>0</v>
      </c>
      <c r="F171" s="27">
        <v>0</v>
      </c>
      <c r="G171" s="30" t="str">
        <f>'申込一覧表'!AS53</f>
        <v>999:99.99</v>
      </c>
    </row>
    <row r="172" spans="1:7" ht="12">
      <c r="A172">
        <f>IF('申込一覧表'!J54="","",'申込一覧表'!Z54)</f>
      </c>
      <c r="B172" s="30">
        <f>'申込一覧表'!AJ54</f>
      </c>
      <c r="C172" s="30">
        <f>'申込一覧表'!AN54</f>
      </c>
      <c r="D172" s="30">
        <f>'申込一覧表'!AC54</f>
      </c>
      <c r="E172">
        <v>0</v>
      </c>
      <c r="F172" s="27">
        <v>0</v>
      </c>
      <c r="G172" s="30" t="str">
        <f>'申込一覧表'!AS54</f>
        <v>999:99.99</v>
      </c>
    </row>
    <row r="173" spans="1:7" ht="12">
      <c r="A173">
        <f>IF('申込一覧表'!J55="","",'申込一覧表'!Z55)</f>
      </c>
      <c r="B173" s="30">
        <f>'申込一覧表'!AJ55</f>
      </c>
      <c r="C173" s="30">
        <f>'申込一覧表'!AN55</f>
      </c>
      <c r="D173" s="30">
        <f>'申込一覧表'!AC55</f>
      </c>
      <c r="E173">
        <v>0</v>
      </c>
      <c r="F173" s="27">
        <v>0</v>
      </c>
      <c r="G173" s="30" t="str">
        <f>'申込一覧表'!AS55</f>
        <v>999:99.99</v>
      </c>
    </row>
    <row r="174" spans="1:7" ht="12">
      <c r="A174">
        <f>IF('申込一覧表'!J56="","",'申込一覧表'!Z56)</f>
      </c>
      <c r="B174" s="30">
        <f>'申込一覧表'!AJ56</f>
      </c>
      <c r="C174" s="30">
        <f>'申込一覧表'!AN56</f>
      </c>
      <c r="D174" s="30">
        <f>'申込一覧表'!AC56</f>
      </c>
      <c r="E174">
        <v>0</v>
      </c>
      <c r="F174" s="27">
        <v>0</v>
      </c>
      <c r="G174" s="30" t="str">
        <f>'申込一覧表'!AS56</f>
        <v>999:99.99</v>
      </c>
    </row>
    <row r="175" spans="1:7" ht="12">
      <c r="A175">
        <f>IF('申込一覧表'!J57="","",'申込一覧表'!Z57)</f>
      </c>
      <c r="B175" s="30">
        <f>'申込一覧表'!AJ57</f>
      </c>
      <c r="C175" s="30">
        <f>'申込一覧表'!AN57</f>
      </c>
      <c r="D175" s="30">
        <f>'申込一覧表'!AC57</f>
      </c>
      <c r="E175">
        <v>0</v>
      </c>
      <c r="F175" s="27">
        <v>0</v>
      </c>
      <c r="G175" s="30" t="str">
        <f>'申込一覧表'!AS57</f>
        <v>999:99.99</v>
      </c>
    </row>
    <row r="176" spans="1:7" ht="12">
      <c r="A176">
        <f>IF('申込一覧表'!J58="","",'申込一覧表'!Z58)</f>
      </c>
      <c r="B176" s="30">
        <f>'申込一覧表'!AJ58</f>
      </c>
      <c r="C176" s="30">
        <f>'申込一覧表'!AN58</f>
      </c>
      <c r="D176" s="30">
        <f>'申込一覧表'!AC58</f>
      </c>
      <c r="E176">
        <v>0</v>
      </c>
      <c r="F176" s="27">
        <v>0</v>
      </c>
      <c r="G176" s="30" t="str">
        <f>'申込一覧表'!AS58</f>
        <v>999:99.99</v>
      </c>
    </row>
    <row r="177" spans="1:7" ht="12">
      <c r="A177">
        <f>IF('申込一覧表'!J59="","",'申込一覧表'!Z59)</f>
      </c>
      <c r="B177" s="30">
        <f>'申込一覧表'!AJ59</f>
      </c>
      <c r="C177" s="30">
        <f>'申込一覧表'!AN59</f>
      </c>
      <c r="D177" s="30">
        <f>'申込一覧表'!AC59</f>
      </c>
      <c r="E177">
        <v>0</v>
      </c>
      <c r="F177" s="27">
        <v>0</v>
      </c>
      <c r="G177" s="30" t="str">
        <f>'申込一覧表'!AS59</f>
        <v>999:99.99</v>
      </c>
    </row>
    <row r="178" spans="1:7" ht="12">
      <c r="A178">
        <f>IF('申込一覧表'!J60="","",'申込一覧表'!Z60)</f>
      </c>
      <c r="B178" s="30">
        <f>'申込一覧表'!AJ60</f>
      </c>
      <c r="C178" s="30">
        <f>'申込一覧表'!AN60</f>
      </c>
      <c r="D178" s="30">
        <f>'申込一覧表'!AC60</f>
      </c>
      <c r="E178">
        <v>0</v>
      </c>
      <c r="F178" s="27">
        <v>0</v>
      </c>
      <c r="G178" s="30" t="str">
        <f>'申込一覧表'!AS60</f>
        <v>999:99.99</v>
      </c>
    </row>
    <row r="179" spans="1:7" ht="12">
      <c r="A179">
        <f>IF('申込一覧表'!J61="","",'申込一覧表'!Z61)</f>
      </c>
      <c r="B179" s="30">
        <f>'申込一覧表'!AJ61</f>
      </c>
      <c r="C179" s="30">
        <f>'申込一覧表'!AN61</f>
      </c>
      <c r="D179" s="30">
        <f>'申込一覧表'!AC61</f>
      </c>
      <c r="E179">
        <v>0</v>
      </c>
      <c r="F179" s="27">
        <v>0</v>
      </c>
      <c r="G179" s="30" t="str">
        <f>'申込一覧表'!AS61</f>
        <v>999:99.99</v>
      </c>
    </row>
    <row r="180" spans="1:7" ht="12">
      <c r="A180">
        <f>IF('申込一覧表'!J62="","",'申込一覧表'!Z62)</f>
      </c>
      <c r="B180" s="30">
        <f>'申込一覧表'!AJ62</f>
      </c>
      <c r="C180" s="30">
        <f>'申込一覧表'!AN62</f>
      </c>
      <c r="D180" s="30">
        <f>'申込一覧表'!AC62</f>
      </c>
      <c r="E180">
        <v>0</v>
      </c>
      <c r="F180" s="27">
        <v>0</v>
      </c>
      <c r="G180" s="30" t="str">
        <f>'申込一覧表'!AS62</f>
        <v>999:99.99</v>
      </c>
    </row>
    <row r="181" spans="1:7" ht="12">
      <c r="A181">
        <f>IF('申込一覧表'!J63="","",'申込一覧表'!Z63)</f>
      </c>
      <c r="B181" s="30">
        <f>'申込一覧表'!AJ63</f>
      </c>
      <c r="C181" s="30">
        <f>'申込一覧表'!AN63</f>
      </c>
      <c r="D181" s="30">
        <f>'申込一覧表'!AC63</f>
      </c>
      <c r="E181">
        <v>0</v>
      </c>
      <c r="F181" s="27">
        <v>0</v>
      </c>
      <c r="G181" s="30" t="str">
        <f>'申込一覧表'!AS63</f>
        <v>999:99.99</v>
      </c>
    </row>
    <row r="182" spans="1:7" ht="12">
      <c r="A182">
        <f>IF('申込一覧表'!J64="","",'申込一覧表'!Z64)</f>
      </c>
      <c r="B182" s="30">
        <f>'申込一覧表'!AJ64</f>
      </c>
      <c r="C182" s="30">
        <f>'申込一覧表'!AN64</f>
      </c>
      <c r="D182" s="30">
        <f>'申込一覧表'!AC64</f>
      </c>
      <c r="E182">
        <v>0</v>
      </c>
      <c r="F182" s="27">
        <v>0</v>
      </c>
      <c r="G182" s="30" t="str">
        <f>'申込一覧表'!AS64</f>
        <v>999:99.99</v>
      </c>
    </row>
    <row r="183" spans="1:7" ht="12">
      <c r="A183" s="25">
        <f>IF('申込一覧表'!J65="","",'申込一覧表'!Z65)</f>
      </c>
      <c r="B183" s="25">
        <f>'申込一覧表'!AJ65</f>
      </c>
      <c r="C183" s="25">
        <f>'申込一覧表'!AN65</f>
      </c>
      <c r="D183" s="25">
        <f>'申込一覧表'!AC65</f>
      </c>
      <c r="E183" s="25">
        <v>0</v>
      </c>
      <c r="F183" s="28">
        <v>0</v>
      </c>
      <c r="G183" s="25" t="str">
        <f>'申込一覧表'!AS65</f>
        <v>999:99.99</v>
      </c>
    </row>
    <row r="184" spans="2:7" ht="12">
      <c r="B184" s="30"/>
      <c r="C184" s="30"/>
      <c r="D184" s="30"/>
      <c r="F184" s="27"/>
      <c r="G184" s="30"/>
    </row>
    <row r="185" spans="1:7" ht="12">
      <c r="A185" s="25"/>
      <c r="B185" s="25"/>
      <c r="C185" s="25"/>
      <c r="D185" s="25"/>
      <c r="E185" s="25"/>
      <c r="F185" s="28"/>
      <c r="G185" s="25"/>
    </row>
    <row r="186" spans="1:7" ht="12">
      <c r="A186">
        <f>IF('申込一覧表'!J68="","",'申込一覧表'!Z68)</f>
      </c>
      <c r="B186" s="30">
        <f>'申込一覧表'!AJ68</f>
      </c>
      <c r="C186" s="30">
        <f>'申込一覧表'!AN68</f>
      </c>
      <c r="D186" s="30">
        <f>'申込一覧表'!AC68</f>
      </c>
      <c r="E186">
        <v>0</v>
      </c>
      <c r="F186" s="27">
        <v>5</v>
      </c>
      <c r="G186" s="30" t="str">
        <f>'申込一覧表'!AS68</f>
        <v>999:99.99</v>
      </c>
    </row>
    <row r="187" spans="1:7" ht="12">
      <c r="A187">
        <f>IF('申込一覧表'!J69="","",'申込一覧表'!Z69)</f>
      </c>
      <c r="B187" s="30">
        <f>'申込一覧表'!AJ69</f>
      </c>
      <c r="C187" s="30">
        <f>'申込一覧表'!AN69</f>
      </c>
      <c r="D187" s="30">
        <f>'申込一覧表'!AC69</f>
      </c>
      <c r="E187">
        <v>0</v>
      </c>
      <c r="F187" s="27">
        <v>5</v>
      </c>
      <c r="G187" s="30" t="str">
        <f>'申込一覧表'!AS69</f>
        <v>999:99.99</v>
      </c>
    </row>
    <row r="188" spans="1:7" ht="12">
      <c r="A188">
        <f>IF('申込一覧表'!J70="","",'申込一覧表'!Z70)</f>
      </c>
      <c r="B188" s="30">
        <f>'申込一覧表'!AJ70</f>
      </c>
      <c r="C188" s="30">
        <f>'申込一覧表'!AN70</f>
      </c>
      <c r="D188" s="30">
        <f>'申込一覧表'!AC70</f>
      </c>
      <c r="E188">
        <v>0</v>
      </c>
      <c r="F188" s="27">
        <v>5</v>
      </c>
      <c r="G188" s="30" t="str">
        <f>'申込一覧表'!AS70</f>
        <v>999:99.99</v>
      </c>
    </row>
    <row r="189" spans="1:7" ht="12">
      <c r="A189">
        <f>IF('申込一覧表'!J71="","",'申込一覧表'!Z71)</f>
      </c>
      <c r="B189" s="30">
        <f>'申込一覧表'!AJ71</f>
      </c>
      <c r="C189" s="30">
        <f>'申込一覧表'!AN71</f>
      </c>
      <c r="D189" s="30">
        <f>'申込一覧表'!AC71</f>
      </c>
      <c r="E189">
        <v>0</v>
      </c>
      <c r="F189" s="27">
        <v>5</v>
      </c>
      <c r="G189" s="30" t="str">
        <f>'申込一覧表'!AS71</f>
        <v>999:99.99</v>
      </c>
    </row>
    <row r="190" spans="1:7" ht="12">
      <c r="A190">
        <f>IF('申込一覧表'!J72="","",'申込一覧表'!Z72)</f>
      </c>
      <c r="B190" s="30">
        <f>'申込一覧表'!AJ72</f>
      </c>
      <c r="C190" s="30">
        <f>'申込一覧表'!AN72</f>
      </c>
      <c r="D190" s="30">
        <f>'申込一覧表'!AC72</f>
      </c>
      <c r="E190">
        <v>0</v>
      </c>
      <c r="F190" s="27">
        <v>5</v>
      </c>
      <c r="G190" s="30" t="str">
        <f>'申込一覧表'!AS72</f>
        <v>999:99.99</v>
      </c>
    </row>
    <row r="191" spans="1:7" ht="12">
      <c r="A191">
        <f>IF('申込一覧表'!J73="","",'申込一覧表'!Z73)</f>
      </c>
      <c r="B191" s="30">
        <f>'申込一覧表'!AJ73</f>
      </c>
      <c r="C191" s="30">
        <f>'申込一覧表'!AN73</f>
      </c>
      <c r="D191" s="30">
        <f>'申込一覧表'!AC73</f>
      </c>
      <c r="E191">
        <v>0</v>
      </c>
      <c r="F191" s="27">
        <v>5</v>
      </c>
      <c r="G191" s="30" t="str">
        <f>'申込一覧表'!AS73</f>
        <v>999:99.99</v>
      </c>
    </row>
    <row r="192" spans="1:7" ht="12">
      <c r="A192">
        <f>IF('申込一覧表'!J74="","",'申込一覧表'!Z74)</f>
      </c>
      <c r="B192" s="30">
        <f>'申込一覧表'!AJ74</f>
      </c>
      <c r="C192" s="30">
        <f>'申込一覧表'!AN74</f>
      </c>
      <c r="D192" s="30">
        <f>'申込一覧表'!AC74</f>
      </c>
      <c r="E192">
        <v>0</v>
      </c>
      <c r="F192" s="27">
        <v>5</v>
      </c>
      <c r="G192" s="30" t="str">
        <f>'申込一覧表'!AS74</f>
        <v>999:99.99</v>
      </c>
    </row>
    <row r="193" spans="1:7" ht="12">
      <c r="A193">
        <f>IF('申込一覧表'!J75="","",'申込一覧表'!Z75)</f>
      </c>
      <c r="B193" s="30">
        <f>'申込一覧表'!AJ75</f>
      </c>
      <c r="C193" s="30">
        <f>'申込一覧表'!AN75</f>
      </c>
      <c r="D193" s="30">
        <f>'申込一覧表'!AC75</f>
      </c>
      <c r="E193">
        <v>0</v>
      </c>
      <c r="F193" s="27">
        <v>5</v>
      </c>
      <c r="G193" s="30" t="str">
        <f>'申込一覧表'!AS75</f>
        <v>999:99.99</v>
      </c>
    </row>
    <row r="194" spans="1:7" ht="12">
      <c r="A194">
        <f>IF('申込一覧表'!J76="","",'申込一覧表'!Z76)</f>
      </c>
      <c r="B194" s="30">
        <f>'申込一覧表'!AJ76</f>
      </c>
      <c r="C194" s="30">
        <f>'申込一覧表'!AN76</f>
      </c>
      <c r="D194" s="30">
        <f>'申込一覧表'!AC76</f>
      </c>
      <c r="E194">
        <v>0</v>
      </c>
      <c r="F194" s="27">
        <v>5</v>
      </c>
      <c r="G194" s="30" t="str">
        <f>'申込一覧表'!AS76</f>
        <v>999:99.99</v>
      </c>
    </row>
    <row r="195" spans="1:7" ht="12">
      <c r="A195">
        <f>IF('申込一覧表'!J77="","",'申込一覧表'!Z77)</f>
      </c>
      <c r="B195" s="30">
        <f>'申込一覧表'!AJ77</f>
      </c>
      <c r="C195" s="30">
        <f>'申込一覧表'!AN77</f>
      </c>
      <c r="D195" s="30">
        <f>'申込一覧表'!AC77</f>
      </c>
      <c r="E195">
        <v>0</v>
      </c>
      <c r="F195" s="27">
        <v>5</v>
      </c>
      <c r="G195" s="30" t="str">
        <f>'申込一覧表'!AS77</f>
        <v>999:99.99</v>
      </c>
    </row>
    <row r="196" spans="1:7" ht="12">
      <c r="A196">
        <f>IF('申込一覧表'!J78="","",'申込一覧表'!Z78)</f>
      </c>
      <c r="B196" s="30">
        <f>'申込一覧表'!AJ78</f>
      </c>
      <c r="C196" s="30">
        <f>'申込一覧表'!AN78</f>
      </c>
      <c r="D196" s="30">
        <f>'申込一覧表'!AC78</f>
      </c>
      <c r="E196">
        <v>0</v>
      </c>
      <c r="F196" s="27">
        <v>5</v>
      </c>
      <c r="G196" s="30" t="str">
        <f>'申込一覧表'!AS78</f>
        <v>999:99.99</v>
      </c>
    </row>
    <row r="197" spans="1:7" ht="12">
      <c r="A197">
        <f>IF('申込一覧表'!J79="","",'申込一覧表'!Z79)</f>
      </c>
      <c r="B197" s="30">
        <f>'申込一覧表'!AJ79</f>
      </c>
      <c r="C197" s="30">
        <f>'申込一覧表'!AN79</f>
      </c>
      <c r="D197" s="30">
        <f>'申込一覧表'!AC79</f>
      </c>
      <c r="E197">
        <v>0</v>
      </c>
      <c r="F197" s="27">
        <v>5</v>
      </c>
      <c r="G197" s="30" t="str">
        <f>'申込一覧表'!AS79</f>
        <v>999:99.99</v>
      </c>
    </row>
    <row r="198" spans="1:7" ht="12">
      <c r="A198">
        <f>IF('申込一覧表'!J80="","",'申込一覧表'!Z80)</f>
      </c>
      <c r="B198" s="30">
        <f>'申込一覧表'!AJ80</f>
      </c>
      <c r="C198" s="30">
        <f>'申込一覧表'!AN80</f>
      </c>
      <c r="D198" s="30">
        <f>'申込一覧表'!AC80</f>
      </c>
      <c r="E198">
        <v>0</v>
      </c>
      <c r="F198" s="27">
        <v>5</v>
      </c>
      <c r="G198" s="30" t="str">
        <f>'申込一覧表'!AS80</f>
        <v>999:99.99</v>
      </c>
    </row>
    <row r="199" spans="1:7" ht="12">
      <c r="A199">
        <f>IF('申込一覧表'!J81="","",'申込一覧表'!Z81)</f>
      </c>
      <c r="B199" s="30">
        <f>'申込一覧表'!AJ81</f>
      </c>
      <c r="C199" s="30">
        <f>'申込一覧表'!AN81</f>
      </c>
      <c r="D199" s="30">
        <f>'申込一覧表'!AC81</f>
      </c>
      <c r="E199">
        <v>0</v>
      </c>
      <c r="F199" s="27">
        <v>5</v>
      </c>
      <c r="G199" s="30" t="str">
        <f>'申込一覧表'!AS81</f>
        <v>999:99.99</v>
      </c>
    </row>
    <row r="200" spans="1:7" ht="12">
      <c r="A200">
        <f>IF('申込一覧表'!J82="","",'申込一覧表'!Z82)</f>
      </c>
      <c r="B200" s="30">
        <f>'申込一覧表'!AJ82</f>
      </c>
      <c r="C200" s="30">
        <f>'申込一覧表'!AN82</f>
      </c>
      <c r="D200" s="30">
        <f>'申込一覧表'!AC82</f>
      </c>
      <c r="E200">
        <v>0</v>
      </c>
      <c r="F200" s="27">
        <v>5</v>
      </c>
      <c r="G200" s="30" t="str">
        <f>'申込一覧表'!AS82</f>
        <v>999:99.99</v>
      </c>
    </row>
    <row r="201" spans="1:7" ht="12">
      <c r="A201">
        <f>IF('申込一覧表'!J83="","",'申込一覧表'!Z83)</f>
      </c>
      <c r="B201" s="30">
        <f>'申込一覧表'!AJ83</f>
      </c>
      <c r="C201" s="30">
        <f>'申込一覧表'!AN83</f>
      </c>
      <c r="D201" s="30">
        <f>'申込一覧表'!AC83</f>
      </c>
      <c r="E201">
        <v>0</v>
      </c>
      <c r="F201" s="27">
        <v>5</v>
      </c>
      <c r="G201" s="30" t="str">
        <f>'申込一覧表'!AS83</f>
        <v>999:99.99</v>
      </c>
    </row>
    <row r="202" spans="1:7" ht="12">
      <c r="A202">
        <f>IF('申込一覧表'!J84="","",'申込一覧表'!Z84)</f>
      </c>
      <c r="B202" s="30">
        <f>'申込一覧表'!AJ84</f>
      </c>
      <c r="C202" s="30">
        <f>'申込一覧表'!AN84</f>
      </c>
      <c r="D202" s="30">
        <f>'申込一覧表'!AC84</f>
      </c>
      <c r="E202">
        <v>0</v>
      </c>
      <c r="F202" s="27">
        <v>5</v>
      </c>
      <c r="G202" s="30" t="str">
        <f>'申込一覧表'!AS84</f>
        <v>999:99.99</v>
      </c>
    </row>
    <row r="203" spans="1:7" ht="12">
      <c r="A203">
        <f>IF('申込一覧表'!J85="","",'申込一覧表'!Z85)</f>
      </c>
      <c r="B203" s="30">
        <f>'申込一覧表'!AJ85</f>
      </c>
      <c r="C203" s="30">
        <f>'申込一覧表'!AN85</f>
      </c>
      <c r="D203" s="30">
        <f>'申込一覧表'!AC85</f>
      </c>
      <c r="E203">
        <v>0</v>
      </c>
      <c r="F203" s="27">
        <v>5</v>
      </c>
      <c r="G203" s="30" t="str">
        <f>'申込一覧表'!AS85</f>
        <v>999:99.99</v>
      </c>
    </row>
    <row r="204" spans="1:7" ht="12">
      <c r="A204">
        <f>IF('申込一覧表'!J86="","",'申込一覧表'!Z86)</f>
      </c>
      <c r="B204" s="30">
        <f>'申込一覧表'!AJ86</f>
      </c>
      <c r="C204" s="30">
        <f>'申込一覧表'!AN86</f>
      </c>
      <c r="D204" s="30">
        <f>'申込一覧表'!AC86</f>
      </c>
      <c r="E204">
        <v>0</v>
      </c>
      <c r="F204" s="27">
        <v>5</v>
      </c>
      <c r="G204" s="30" t="str">
        <f>'申込一覧表'!AS86</f>
        <v>999:99.99</v>
      </c>
    </row>
    <row r="205" spans="1:7" ht="12">
      <c r="A205">
        <f>IF('申込一覧表'!J87="","",'申込一覧表'!Z87)</f>
      </c>
      <c r="B205" s="30">
        <f>'申込一覧表'!AJ87</f>
      </c>
      <c r="C205" s="30">
        <f>'申込一覧表'!AN87</f>
      </c>
      <c r="D205" s="30">
        <f>'申込一覧表'!AC87</f>
      </c>
      <c r="E205">
        <v>0</v>
      </c>
      <c r="F205" s="27">
        <v>5</v>
      </c>
      <c r="G205" s="30" t="str">
        <f>'申込一覧表'!AS87</f>
        <v>999:99.99</v>
      </c>
    </row>
    <row r="206" spans="1:7" ht="12">
      <c r="A206">
        <f>IF('申込一覧表'!J88="","",'申込一覧表'!Z88)</f>
      </c>
      <c r="B206" s="30">
        <f>'申込一覧表'!AJ88</f>
      </c>
      <c r="C206" s="30">
        <f>'申込一覧表'!AN88</f>
      </c>
      <c r="D206" s="30">
        <f>'申込一覧表'!AC88</f>
      </c>
      <c r="E206">
        <v>0</v>
      </c>
      <c r="F206" s="27">
        <v>5</v>
      </c>
      <c r="G206" s="30" t="str">
        <f>'申込一覧表'!AS88</f>
        <v>999:99.99</v>
      </c>
    </row>
    <row r="207" spans="1:7" ht="12">
      <c r="A207">
        <f>IF('申込一覧表'!J89="","",'申込一覧表'!Z89)</f>
      </c>
      <c r="B207" s="30">
        <f>'申込一覧表'!AJ89</f>
      </c>
      <c r="C207" s="30">
        <f>'申込一覧表'!AN89</f>
      </c>
      <c r="D207" s="30">
        <f>'申込一覧表'!AC89</f>
      </c>
      <c r="E207">
        <v>0</v>
      </c>
      <c r="F207" s="27">
        <v>5</v>
      </c>
      <c r="G207" s="30" t="str">
        <f>'申込一覧表'!AS89</f>
        <v>999:99.99</v>
      </c>
    </row>
    <row r="208" spans="1:7" ht="12">
      <c r="A208">
        <f>IF('申込一覧表'!J90="","",'申込一覧表'!Z90)</f>
      </c>
      <c r="B208" s="30">
        <f>'申込一覧表'!AJ90</f>
      </c>
      <c r="C208" s="30">
        <f>'申込一覧表'!AN90</f>
      </c>
      <c r="D208" s="30">
        <f>'申込一覧表'!AC90</f>
      </c>
      <c r="E208">
        <v>0</v>
      </c>
      <c r="F208" s="27">
        <v>5</v>
      </c>
      <c r="G208" s="30" t="str">
        <f>'申込一覧表'!AS90</f>
        <v>999:99.99</v>
      </c>
    </row>
    <row r="209" spans="1:7" ht="12">
      <c r="A209">
        <f>IF('申込一覧表'!J91="","",'申込一覧表'!Z91)</f>
      </c>
      <c r="B209" s="30">
        <f>'申込一覧表'!AJ91</f>
      </c>
      <c r="C209" s="30">
        <f>'申込一覧表'!AN91</f>
      </c>
      <c r="D209" s="30">
        <f>'申込一覧表'!AC91</f>
      </c>
      <c r="E209">
        <v>0</v>
      </c>
      <c r="F209" s="27">
        <v>5</v>
      </c>
      <c r="G209" s="30" t="str">
        <f>'申込一覧表'!AS91</f>
        <v>999:99.99</v>
      </c>
    </row>
    <row r="210" spans="1:7" ht="12">
      <c r="A210">
        <f>IF('申込一覧表'!J92="","",'申込一覧表'!Z92)</f>
      </c>
      <c r="B210" s="30">
        <f>'申込一覧表'!AJ92</f>
      </c>
      <c r="C210" s="30">
        <f>'申込一覧表'!AN92</f>
      </c>
      <c r="D210" s="30">
        <f>'申込一覧表'!AC92</f>
      </c>
      <c r="E210">
        <v>0</v>
      </c>
      <c r="F210" s="27">
        <v>5</v>
      </c>
      <c r="G210" s="30" t="str">
        <f>'申込一覧表'!AS92</f>
        <v>999:99.99</v>
      </c>
    </row>
    <row r="211" spans="1:7" ht="12">
      <c r="A211">
        <f>IF('申込一覧表'!J93="","",'申込一覧表'!Z93)</f>
      </c>
      <c r="B211" s="30">
        <f>'申込一覧表'!AJ93</f>
      </c>
      <c r="C211" s="30">
        <f>'申込一覧表'!AN93</f>
      </c>
      <c r="D211" s="30">
        <f>'申込一覧表'!AC93</f>
      </c>
      <c r="E211">
        <v>0</v>
      </c>
      <c r="F211" s="27">
        <v>5</v>
      </c>
      <c r="G211" s="30" t="str">
        <f>'申込一覧表'!AS93</f>
        <v>999:99.99</v>
      </c>
    </row>
    <row r="212" spans="1:7" ht="12">
      <c r="A212">
        <f>IF('申込一覧表'!J94="","",'申込一覧表'!Z94)</f>
      </c>
      <c r="B212" s="30">
        <f>'申込一覧表'!AJ94</f>
      </c>
      <c r="C212" s="30">
        <f>'申込一覧表'!AN94</f>
      </c>
      <c r="D212" s="30">
        <f>'申込一覧表'!AC94</f>
      </c>
      <c r="E212">
        <v>0</v>
      </c>
      <c r="F212" s="27">
        <v>5</v>
      </c>
      <c r="G212" s="30" t="str">
        <f>'申込一覧表'!AS94</f>
        <v>999:99.99</v>
      </c>
    </row>
    <row r="213" spans="1:7" ht="12">
      <c r="A213">
        <f>IF('申込一覧表'!J95="","",'申込一覧表'!Z95)</f>
      </c>
      <c r="B213" s="30">
        <f>'申込一覧表'!AJ95</f>
      </c>
      <c r="C213" s="30">
        <f>'申込一覧表'!AN95</f>
      </c>
      <c r="D213" s="30">
        <f>'申込一覧表'!AC95</f>
      </c>
      <c r="E213">
        <v>0</v>
      </c>
      <c r="F213" s="27">
        <v>5</v>
      </c>
      <c r="G213" s="30" t="str">
        <f>'申込一覧表'!AS95</f>
        <v>999:99.99</v>
      </c>
    </row>
    <row r="214" spans="1:7" ht="12">
      <c r="A214">
        <f>IF('申込一覧表'!J96="","",'申込一覧表'!Z96)</f>
      </c>
      <c r="B214" s="30">
        <f>'申込一覧表'!AJ96</f>
      </c>
      <c r="C214" s="30">
        <f>'申込一覧表'!AN96</f>
      </c>
      <c r="D214" s="30">
        <f>'申込一覧表'!AC96</f>
      </c>
      <c r="E214">
        <v>0</v>
      </c>
      <c r="F214" s="27">
        <v>5</v>
      </c>
      <c r="G214" s="30" t="str">
        <f>'申込一覧表'!AS96</f>
        <v>999:99.99</v>
      </c>
    </row>
    <row r="215" spans="1:7" ht="12">
      <c r="A215">
        <f>IF('申込一覧表'!J97="","",'申込一覧表'!Z97)</f>
      </c>
      <c r="B215" s="30">
        <f>'申込一覧表'!AJ97</f>
      </c>
      <c r="C215" s="30">
        <f>'申込一覧表'!AN97</f>
      </c>
      <c r="D215" s="30">
        <f>'申込一覧表'!AC97</f>
      </c>
      <c r="E215">
        <v>0</v>
      </c>
      <c r="F215" s="27">
        <v>5</v>
      </c>
      <c r="G215" s="30" t="str">
        <f>'申込一覧表'!AS97</f>
        <v>999:99.99</v>
      </c>
    </row>
    <row r="216" spans="1:7" ht="12">
      <c r="A216">
        <f>IF('申込一覧表'!J98="","",'申込一覧表'!Z98)</f>
      </c>
      <c r="B216" s="30">
        <f>'申込一覧表'!AJ98</f>
      </c>
      <c r="C216" s="30">
        <f>'申込一覧表'!AN98</f>
      </c>
      <c r="D216" s="30">
        <f>'申込一覧表'!AC98</f>
      </c>
      <c r="E216">
        <v>0</v>
      </c>
      <c r="F216" s="27">
        <v>5</v>
      </c>
      <c r="G216" s="30" t="str">
        <f>'申込一覧表'!AS98</f>
        <v>999:99.99</v>
      </c>
    </row>
    <row r="217" spans="1:7" ht="12">
      <c r="A217">
        <f>IF('申込一覧表'!J99="","",'申込一覧表'!Z99)</f>
      </c>
      <c r="B217" s="30">
        <f>'申込一覧表'!AJ99</f>
      </c>
      <c r="C217" s="30">
        <f>'申込一覧表'!AN99</f>
      </c>
      <c r="D217" s="30">
        <f>'申込一覧表'!AC99</f>
      </c>
      <c r="E217">
        <v>0</v>
      </c>
      <c r="F217" s="27">
        <v>5</v>
      </c>
      <c r="G217" s="30" t="str">
        <f>'申込一覧表'!AS99</f>
        <v>999:99.99</v>
      </c>
    </row>
    <row r="218" spans="1:7" ht="12">
      <c r="A218">
        <f>IF('申込一覧表'!J100="","",'申込一覧表'!Z100)</f>
      </c>
      <c r="B218" s="30">
        <f>'申込一覧表'!AJ100</f>
      </c>
      <c r="C218" s="30">
        <f>'申込一覧表'!AN100</f>
      </c>
      <c r="D218" s="30">
        <f>'申込一覧表'!AC100</f>
      </c>
      <c r="E218">
        <v>0</v>
      </c>
      <c r="F218" s="27">
        <v>5</v>
      </c>
      <c r="G218" s="30" t="str">
        <f>'申込一覧表'!AS100</f>
        <v>999:99.99</v>
      </c>
    </row>
    <row r="219" spans="1:7" ht="12">
      <c r="A219">
        <f>IF('申込一覧表'!J101="","",'申込一覧表'!Z101)</f>
      </c>
      <c r="B219" s="30">
        <f>'申込一覧表'!AJ101</f>
      </c>
      <c r="C219" s="30">
        <f>'申込一覧表'!AN101</f>
      </c>
      <c r="D219" s="30">
        <f>'申込一覧表'!AC101</f>
      </c>
      <c r="E219">
        <v>0</v>
      </c>
      <c r="F219" s="27">
        <v>5</v>
      </c>
      <c r="G219" s="30" t="str">
        <f>'申込一覧表'!AS101</f>
        <v>999:99.99</v>
      </c>
    </row>
    <row r="220" spans="1:7" ht="12">
      <c r="A220">
        <f>IF('申込一覧表'!J102="","",'申込一覧表'!Z102)</f>
      </c>
      <c r="B220" s="30">
        <f>'申込一覧表'!AJ102</f>
      </c>
      <c r="C220" s="30">
        <f>'申込一覧表'!AN102</f>
      </c>
      <c r="D220" s="30">
        <f>'申込一覧表'!AC102</f>
      </c>
      <c r="E220">
        <v>0</v>
      </c>
      <c r="F220" s="27">
        <v>5</v>
      </c>
      <c r="G220" s="30" t="str">
        <f>'申込一覧表'!AS102</f>
        <v>999:99.99</v>
      </c>
    </row>
    <row r="221" spans="1:7" ht="12">
      <c r="A221">
        <f>IF('申込一覧表'!J103="","",'申込一覧表'!Z103)</f>
      </c>
      <c r="B221" s="30">
        <f>'申込一覧表'!AJ103</f>
      </c>
      <c r="C221" s="30">
        <f>'申込一覧表'!AN103</f>
      </c>
      <c r="D221" s="30">
        <f>'申込一覧表'!AC103</f>
      </c>
      <c r="E221">
        <v>0</v>
      </c>
      <c r="F221" s="27">
        <v>5</v>
      </c>
      <c r="G221" s="30" t="str">
        <f>'申込一覧表'!AS103</f>
        <v>999:99.99</v>
      </c>
    </row>
    <row r="222" spans="1:7" ht="12">
      <c r="A222">
        <f>IF('申込一覧表'!J104="","",'申込一覧表'!Z104)</f>
      </c>
      <c r="B222" s="30">
        <f>'申込一覧表'!AJ104</f>
      </c>
      <c r="C222" s="30">
        <f>'申込一覧表'!AN104</f>
      </c>
      <c r="D222" s="30">
        <f>'申込一覧表'!AC104</f>
      </c>
      <c r="E222">
        <v>0</v>
      </c>
      <c r="F222" s="27">
        <v>5</v>
      </c>
      <c r="G222" s="30" t="str">
        <f>'申込一覧表'!AS104</f>
        <v>999:99.99</v>
      </c>
    </row>
    <row r="223" spans="1:7" ht="12">
      <c r="A223">
        <f>IF('申込一覧表'!J105="","",'申込一覧表'!Z105)</f>
      </c>
      <c r="B223" s="30">
        <f>'申込一覧表'!AJ105</f>
      </c>
      <c r="C223" s="30">
        <f>'申込一覧表'!AN105</f>
      </c>
      <c r="D223" s="30">
        <f>'申込一覧表'!AC105</f>
      </c>
      <c r="E223">
        <v>0</v>
      </c>
      <c r="F223" s="27">
        <v>5</v>
      </c>
      <c r="G223" s="30" t="str">
        <f>'申込一覧表'!AS105</f>
        <v>999:99.99</v>
      </c>
    </row>
    <row r="224" spans="1:7" ht="12">
      <c r="A224">
        <f>IF('申込一覧表'!J106="","",'申込一覧表'!Z106)</f>
      </c>
      <c r="B224" s="30">
        <f>'申込一覧表'!AJ106</f>
      </c>
      <c r="C224" s="30">
        <f>'申込一覧表'!AN106</f>
      </c>
      <c r="D224" s="30">
        <f>'申込一覧表'!AC106</f>
      </c>
      <c r="E224">
        <v>0</v>
      </c>
      <c r="F224" s="27">
        <v>5</v>
      </c>
      <c r="G224" s="30" t="str">
        <f>'申込一覧表'!AS106</f>
        <v>999:99.99</v>
      </c>
    </row>
    <row r="225" spans="1:7" ht="12">
      <c r="A225">
        <f>IF('申込一覧表'!J107="","",'申込一覧表'!Z107)</f>
      </c>
      <c r="B225" s="30">
        <f>'申込一覧表'!AJ107</f>
      </c>
      <c r="C225" s="30">
        <f>'申込一覧表'!AN107</f>
      </c>
      <c r="D225" s="30">
        <f>'申込一覧表'!AC107</f>
      </c>
      <c r="E225">
        <v>0</v>
      </c>
      <c r="F225" s="27">
        <v>5</v>
      </c>
      <c r="G225" s="30" t="str">
        <f>'申込一覧表'!AS107</f>
        <v>999:99.99</v>
      </c>
    </row>
    <row r="226" spans="1:7" ht="12">
      <c r="A226">
        <f>IF('申込一覧表'!J108="","",'申込一覧表'!Z108)</f>
      </c>
      <c r="B226" s="30">
        <f>'申込一覧表'!AJ108</f>
      </c>
      <c r="C226" s="30">
        <f>'申込一覧表'!AN108</f>
      </c>
      <c r="D226" s="30">
        <f>'申込一覧表'!AC108</f>
      </c>
      <c r="E226">
        <v>0</v>
      </c>
      <c r="F226" s="27">
        <v>5</v>
      </c>
      <c r="G226" s="30" t="str">
        <f>'申込一覧表'!AS108</f>
        <v>999:99.99</v>
      </c>
    </row>
    <row r="227" spans="1:7" ht="12">
      <c r="A227">
        <f>IF('申込一覧表'!J109="","",'申込一覧表'!Z109)</f>
      </c>
      <c r="B227" s="30">
        <f>'申込一覧表'!AJ109</f>
      </c>
      <c r="C227" s="30">
        <f>'申込一覧表'!AN109</f>
      </c>
      <c r="D227" s="30">
        <f>'申込一覧表'!AC109</f>
      </c>
      <c r="E227">
        <v>0</v>
      </c>
      <c r="F227" s="27">
        <v>5</v>
      </c>
      <c r="G227" s="30" t="str">
        <f>'申込一覧表'!AS109</f>
        <v>999:99.99</v>
      </c>
    </row>
    <row r="228" spans="1:7" ht="12">
      <c r="A228">
        <f>IF('申込一覧表'!J110="","",'申込一覧表'!Z110)</f>
      </c>
      <c r="B228" s="30">
        <f>'申込一覧表'!AJ110</f>
      </c>
      <c r="C228" s="30">
        <f>'申込一覧表'!AN110</f>
      </c>
      <c r="D228" s="30">
        <f>'申込一覧表'!AC110</f>
      </c>
      <c r="E228">
        <v>0</v>
      </c>
      <c r="F228" s="27">
        <v>5</v>
      </c>
      <c r="G228" s="30" t="str">
        <f>'申込一覧表'!AS110</f>
        <v>999:99.99</v>
      </c>
    </row>
    <row r="229" spans="1:7" ht="12">
      <c r="A229">
        <f>IF('申込一覧表'!J111="","",'申込一覧表'!Z111)</f>
      </c>
      <c r="B229" s="30">
        <f>'申込一覧表'!AJ111</f>
      </c>
      <c r="C229" s="30">
        <f>'申込一覧表'!AN111</f>
      </c>
      <c r="D229" s="30">
        <f>'申込一覧表'!AC111</f>
      </c>
      <c r="E229">
        <v>0</v>
      </c>
      <c r="F229" s="27">
        <v>5</v>
      </c>
      <c r="G229" s="30" t="str">
        <f>'申込一覧表'!AS111</f>
        <v>999:99.99</v>
      </c>
    </row>
    <row r="230" spans="1:7" ht="12">
      <c r="A230">
        <f>IF('申込一覧表'!J112="","",'申込一覧表'!Z112)</f>
      </c>
      <c r="B230" s="30">
        <f>'申込一覧表'!AJ112</f>
      </c>
      <c r="C230" s="30">
        <f>'申込一覧表'!AN112</f>
      </c>
      <c r="D230" s="30">
        <f>'申込一覧表'!AC112</f>
      </c>
      <c r="E230">
        <v>0</v>
      </c>
      <c r="F230" s="27">
        <v>5</v>
      </c>
      <c r="G230" s="30" t="str">
        <f>'申込一覧表'!AS112</f>
        <v>999:99.99</v>
      </c>
    </row>
    <row r="231" spans="1:7" ht="12">
      <c r="A231">
        <f>IF('申込一覧表'!J113="","",'申込一覧表'!Z113)</f>
      </c>
      <c r="B231" s="30">
        <f>'申込一覧表'!AJ113</f>
      </c>
      <c r="C231" s="30">
        <f>'申込一覧表'!AN113</f>
      </c>
      <c r="D231" s="30">
        <f>'申込一覧表'!AC113</f>
      </c>
      <c r="E231">
        <v>0</v>
      </c>
      <c r="F231" s="27">
        <v>5</v>
      </c>
      <c r="G231" s="30" t="str">
        <f>'申込一覧表'!AS113</f>
        <v>999:99.99</v>
      </c>
    </row>
    <row r="232" spans="1:7" ht="12">
      <c r="A232">
        <f>IF('申込一覧表'!J114="","",'申込一覧表'!Z114)</f>
      </c>
      <c r="B232" s="30">
        <f>'申込一覧表'!AJ114</f>
      </c>
      <c r="C232" s="30">
        <f>'申込一覧表'!AN114</f>
      </c>
      <c r="D232" s="30">
        <f>'申込一覧表'!AC114</f>
      </c>
      <c r="E232">
        <v>0</v>
      </c>
      <c r="F232" s="27">
        <v>5</v>
      </c>
      <c r="G232" s="30" t="str">
        <f>'申込一覧表'!AS114</f>
        <v>999:99.99</v>
      </c>
    </row>
    <row r="233" spans="1:7" ht="12">
      <c r="A233">
        <f>IF('申込一覧表'!J115="","",'申込一覧表'!Z115)</f>
      </c>
      <c r="B233" s="30">
        <f>'申込一覧表'!AJ115</f>
      </c>
      <c r="C233" s="30">
        <f>'申込一覧表'!AN115</f>
      </c>
      <c r="D233" s="30">
        <f>'申込一覧表'!AC115</f>
      </c>
      <c r="E233">
        <v>0</v>
      </c>
      <c r="F233" s="27">
        <v>5</v>
      </c>
      <c r="G233" s="30" t="str">
        <f>'申込一覧表'!AS115</f>
        <v>999:99.99</v>
      </c>
    </row>
    <row r="234" spans="1:7" ht="12">
      <c r="A234">
        <f>IF('申込一覧表'!J116="","",'申込一覧表'!Z116)</f>
      </c>
      <c r="B234" s="30">
        <f>'申込一覧表'!AJ116</f>
      </c>
      <c r="C234" s="30">
        <f>'申込一覧表'!AN116</f>
      </c>
      <c r="D234" s="30">
        <f>'申込一覧表'!AC116</f>
      </c>
      <c r="E234">
        <v>0</v>
      </c>
      <c r="F234" s="27">
        <v>5</v>
      </c>
      <c r="G234" s="30" t="str">
        <f>'申込一覧表'!AS116</f>
        <v>999:99.99</v>
      </c>
    </row>
    <row r="235" spans="1:7" ht="12">
      <c r="A235">
        <f>IF('申込一覧表'!J117="","",'申込一覧表'!Z117)</f>
      </c>
      <c r="B235" s="30">
        <f>'申込一覧表'!AJ117</f>
      </c>
      <c r="C235" s="30">
        <f>'申込一覧表'!AN117</f>
      </c>
      <c r="D235" s="30">
        <f>'申込一覧表'!AC117</f>
      </c>
      <c r="E235">
        <v>0</v>
      </c>
      <c r="F235" s="27">
        <v>5</v>
      </c>
      <c r="G235" s="30" t="str">
        <f>'申込一覧表'!AS117</f>
        <v>999:99.99</v>
      </c>
    </row>
    <row r="236" spans="1:7" ht="12">
      <c r="A236">
        <f>IF('申込一覧表'!J118="","",'申込一覧表'!Z118)</f>
      </c>
      <c r="B236" s="30">
        <f>'申込一覧表'!AJ118</f>
      </c>
      <c r="C236" s="30">
        <f>'申込一覧表'!AN118</f>
      </c>
      <c r="D236" s="30">
        <f>'申込一覧表'!AC118</f>
      </c>
      <c r="E236">
        <v>0</v>
      </c>
      <c r="F236" s="27">
        <v>5</v>
      </c>
      <c r="G236" s="30" t="str">
        <f>'申込一覧表'!AS118</f>
        <v>999:99.99</v>
      </c>
    </row>
    <row r="237" spans="1:7" ht="12">
      <c r="A237">
        <f>IF('申込一覧表'!J119="","",'申込一覧表'!Z119)</f>
      </c>
      <c r="B237" s="30">
        <f>'申込一覧表'!AJ119</f>
      </c>
      <c r="C237" s="30">
        <f>'申込一覧表'!AN119</f>
      </c>
      <c r="D237" s="30">
        <f>'申込一覧表'!AC119</f>
      </c>
      <c r="E237">
        <v>0</v>
      </c>
      <c r="F237" s="27">
        <v>5</v>
      </c>
      <c r="G237" s="30" t="str">
        <f>'申込一覧表'!AS119</f>
        <v>999:99.99</v>
      </c>
    </row>
    <row r="238" spans="1:7" ht="12">
      <c r="A238">
        <f>IF('申込一覧表'!J120="","",'申込一覧表'!Z120)</f>
      </c>
      <c r="B238" s="30">
        <f>'申込一覧表'!AJ120</f>
      </c>
      <c r="C238" s="30">
        <f>'申込一覧表'!AN120</f>
      </c>
      <c r="D238" s="30">
        <f>'申込一覧表'!AC120</f>
      </c>
      <c r="E238">
        <v>0</v>
      </c>
      <c r="F238" s="27">
        <v>5</v>
      </c>
      <c r="G238" s="30" t="str">
        <f>'申込一覧表'!AS120</f>
        <v>999:99.99</v>
      </c>
    </row>
    <row r="239" spans="1:7" ht="12">
      <c r="A239">
        <f>IF('申込一覧表'!J121="","",'申込一覧表'!Z121)</f>
      </c>
      <c r="B239" s="30">
        <f>'申込一覧表'!AJ121</f>
      </c>
      <c r="C239" s="30">
        <f>'申込一覧表'!AN121</f>
      </c>
      <c r="D239" s="30">
        <f>'申込一覧表'!AC121</f>
      </c>
      <c r="E239">
        <v>0</v>
      </c>
      <c r="F239" s="27">
        <v>5</v>
      </c>
      <c r="G239" s="30" t="str">
        <f>'申込一覧表'!AS121</f>
        <v>999:99.99</v>
      </c>
    </row>
    <row r="240" spans="1:7" ht="12">
      <c r="A240">
        <f>IF('申込一覧表'!J122="","",'申込一覧表'!Z122)</f>
      </c>
      <c r="B240" s="30">
        <f>'申込一覧表'!AJ122</f>
      </c>
      <c r="C240" s="30">
        <f>'申込一覧表'!AN122</f>
      </c>
      <c r="D240" s="30">
        <f>'申込一覧表'!AC122</f>
      </c>
      <c r="E240">
        <v>0</v>
      </c>
      <c r="F240" s="27">
        <v>5</v>
      </c>
      <c r="G240" s="30" t="str">
        <f>'申込一覧表'!AS122</f>
        <v>999:99.99</v>
      </c>
    </row>
    <row r="241" spans="1:7" ht="12">
      <c r="A241">
        <f>IF('申込一覧表'!J123="","",'申込一覧表'!Z123)</f>
      </c>
      <c r="B241" s="30">
        <f>'申込一覧表'!AJ123</f>
      </c>
      <c r="C241" s="30">
        <f>'申込一覧表'!AN123</f>
      </c>
      <c r="D241" s="30">
        <f>'申込一覧表'!AC123</f>
      </c>
      <c r="E241">
        <v>0</v>
      </c>
      <c r="F241" s="27">
        <v>5</v>
      </c>
      <c r="G241" s="30" t="str">
        <f>'申込一覧表'!AS123</f>
        <v>999:99.99</v>
      </c>
    </row>
    <row r="242" spans="1:7" ht="12">
      <c r="A242">
        <f>IF('申込一覧表'!J124="","",'申込一覧表'!Z124)</f>
      </c>
      <c r="B242" s="30">
        <f>'申込一覧表'!AJ124</f>
      </c>
      <c r="C242" s="30">
        <f>'申込一覧表'!AN124</f>
      </c>
      <c r="D242" s="30">
        <f>'申込一覧表'!AC124</f>
      </c>
      <c r="E242">
        <v>0</v>
      </c>
      <c r="F242" s="27">
        <v>5</v>
      </c>
      <c r="G242" s="30" t="str">
        <f>'申込一覧表'!AS124</f>
        <v>999:99.99</v>
      </c>
    </row>
    <row r="243" spans="1:7" ht="12">
      <c r="A243">
        <f>IF('申込一覧表'!J125="","",'申込一覧表'!Z125)</f>
      </c>
      <c r="B243" s="30">
        <f>'申込一覧表'!AJ125</f>
      </c>
      <c r="C243" s="30">
        <f>'申込一覧表'!AN125</f>
      </c>
      <c r="D243" s="30">
        <f>'申込一覧表'!AC125</f>
      </c>
      <c r="E243">
        <v>0</v>
      </c>
      <c r="F243" s="27">
        <v>5</v>
      </c>
      <c r="G243" s="30" t="str">
        <f>'申込一覧表'!AS125</f>
        <v>999:99.99</v>
      </c>
    </row>
    <row r="244" spans="1:7" ht="12">
      <c r="A244">
        <f>IF('申込一覧表'!J126="","",'申込一覧表'!Z126)</f>
      </c>
      <c r="B244" s="30">
        <f>'申込一覧表'!AJ126</f>
      </c>
      <c r="C244" s="30">
        <f>'申込一覧表'!AN126</f>
      </c>
      <c r="D244" s="30">
        <f>'申込一覧表'!AC126</f>
      </c>
      <c r="E244">
        <v>0</v>
      </c>
      <c r="F244" s="27">
        <v>5</v>
      </c>
      <c r="G244" s="30" t="str">
        <f>'申込一覧表'!AS126</f>
        <v>999:99.99</v>
      </c>
    </row>
    <row r="245" spans="1:7" ht="12">
      <c r="A245" s="25">
        <f>IF('申込一覧表'!J127="","",'申込一覧表'!Z127)</f>
      </c>
      <c r="B245" s="25">
        <f>'申込一覧表'!AJ127</f>
      </c>
      <c r="C245" s="25">
        <f>'申込一覧表'!AN127</f>
      </c>
      <c r="D245" s="25">
        <f>'申込一覧表'!AC127</f>
      </c>
      <c r="E245" s="25">
        <v>0</v>
      </c>
      <c r="F245" s="28">
        <v>5</v>
      </c>
      <c r="G245" s="25" t="str">
        <f>'申込一覧表'!AS127</f>
        <v>999:99.99</v>
      </c>
    </row>
    <row r="246" spans="1:7" ht="12">
      <c r="A246">
        <f>IF('申込一覧表'!L6="","",'申込一覧表'!Z6)</f>
      </c>
      <c r="B246">
        <f>'申込一覧表'!AK6</f>
      </c>
      <c r="C246">
        <f>'申込一覧表'!AO6</f>
      </c>
      <c r="D246">
        <f>'申込一覧表'!AC6</f>
      </c>
      <c r="E246" s="27">
        <v>0</v>
      </c>
      <c r="F246" s="27">
        <v>0</v>
      </c>
      <c r="G246" s="31" t="str">
        <f>'申込一覧表'!AT6</f>
        <v>999:99.99</v>
      </c>
    </row>
    <row r="247" spans="1:7" ht="12">
      <c r="A247">
        <f>IF('申込一覧表'!L7="","",'申込一覧表'!Z7)</f>
      </c>
      <c r="B247">
        <f>'申込一覧表'!AK7</f>
      </c>
      <c r="C247">
        <f>'申込一覧表'!AO7</f>
      </c>
      <c r="D247">
        <f>'申込一覧表'!AC7</f>
      </c>
      <c r="E247" s="27">
        <v>0</v>
      </c>
      <c r="F247" s="27">
        <v>0</v>
      </c>
      <c r="G247" s="30" t="str">
        <f>'申込一覧表'!AT7</f>
        <v>999:99.99</v>
      </c>
    </row>
    <row r="248" spans="1:7" ht="12">
      <c r="A248">
        <f>IF('申込一覧表'!L8="","",'申込一覧表'!Z8)</f>
      </c>
      <c r="B248">
        <f>'申込一覧表'!AK8</f>
      </c>
      <c r="C248">
        <f>'申込一覧表'!AO8</f>
      </c>
      <c r="D248">
        <f>'申込一覧表'!AC8</f>
      </c>
      <c r="E248" s="27">
        <v>0</v>
      </c>
      <c r="F248" s="27">
        <v>0</v>
      </c>
      <c r="G248" s="30" t="str">
        <f>'申込一覧表'!AT8</f>
        <v>999:99.99</v>
      </c>
    </row>
    <row r="249" spans="1:7" ht="12">
      <c r="A249">
        <f>IF('申込一覧表'!L9="","",'申込一覧表'!Z9)</f>
      </c>
      <c r="B249">
        <f>'申込一覧表'!AK9</f>
      </c>
      <c r="C249">
        <f>'申込一覧表'!AO9</f>
      </c>
      <c r="D249">
        <f>'申込一覧表'!AC9</f>
      </c>
      <c r="E249" s="27">
        <v>0</v>
      </c>
      <c r="F249" s="27">
        <v>0</v>
      </c>
      <c r="G249" s="30" t="str">
        <f>'申込一覧表'!AT9</f>
        <v>999:99.99</v>
      </c>
    </row>
    <row r="250" spans="1:7" ht="12">
      <c r="A250">
        <f>IF('申込一覧表'!L10="","",'申込一覧表'!Z10)</f>
      </c>
      <c r="B250">
        <f>'申込一覧表'!AK10</f>
      </c>
      <c r="C250">
        <f>'申込一覧表'!AO10</f>
      </c>
      <c r="D250">
        <f>'申込一覧表'!AC10</f>
      </c>
      <c r="E250" s="27">
        <v>0</v>
      </c>
      <c r="F250" s="27">
        <v>0</v>
      </c>
      <c r="G250" s="30" t="str">
        <f>'申込一覧表'!AT10</f>
        <v>999:99.99</v>
      </c>
    </row>
    <row r="251" spans="1:7" ht="12">
      <c r="A251">
        <f>IF('申込一覧表'!L11="","",'申込一覧表'!Z11)</f>
      </c>
      <c r="B251">
        <f>'申込一覧表'!AK11</f>
      </c>
      <c r="C251">
        <f>'申込一覧表'!AO11</f>
      </c>
      <c r="D251">
        <f>'申込一覧表'!AC11</f>
      </c>
      <c r="E251" s="27">
        <v>0</v>
      </c>
      <c r="F251" s="27">
        <v>0</v>
      </c>
      <c r="G251" s="30" t="str">
        <f>'申込一覧表'!AT11</f>
        <v>999:99.99</v>
      </c>
    </row>
    <row r="252" spans="1:7" ht="12">
      <c r="A252">
        <f>IF('申込一覧表'!L12="","",'申込一覧表'!Z12)</f>
      </c>
      <c r="B252">
        <f>'申込一覧表'!AK12</f>
      </c>
      <c r="C252">
        <f>'申込一覧表'!AO12</f>
      </c>
      <c r="D252">
        <f>'申込一覧表'!AC12</f>
      </c>
      <c r="E252" s="27">
        <v>0</v>
      </c>
      <c r="F252" s="27">
        <v>0</v>
      </c>
      <c r="G252" s="30" t="str">
        <f>'申込一覧表'!AT12</f>
        <v>999:99.99</v>
      </c>
    </row>
    <row r="253" spans="1:7" ht="12">
      <c r="A253">
        <f>IF('申込一覧表'!L13="","",'申込一覧表'!Z13)</f>
      </c>
      <c r="B253">
        <f>'申込一覧表'!AK13</f>
      </c>
      <c r="C253">
        <f>'申込一覧表'!AO13</f>
      </c>
      <c r="D253">
        <f>'申込一覧表'!AC13</f>
      </c>
      <c r="E253" s="27">
        <v>0</v>
      </c>
      <c r="F253" s="27">
        <v>0</v>
      </c>
      <c r="G253" s="30" t="str">
        <f>'申込一覧表'!AT13</f>
        <v>999:99.99</v>
      </c>
    </row>
    <row r="254" spans="1:7" ht="12">
      <c r="A254">
        <f>IF('申込一覧表'!L14="","",'申込一覧表'!Z14)</f>
      </c>
      <c r="B254">
        <f>'申込一覧表'!AK14</f>
      </c>
      <c r="C254">
        <f>'申込一覧表'!AO14</f>
      </c>
      <c r="D254">
        <f>'申込一覧表'!AC14</f>
      </c>
      <c r="E254" s="27">
        <v>0</v>
      </c>
      <c r="F254" s="27">
        <v>0</v>
      </c>
      <c r="G254" s="30" t="str">
        <f>'申込一覧表'!AT14</f>
        <v>999:99.99</v>
      </c>
    </row>
    <row r="255" spans="1:7" ht="12">
      <c r="A255">
        <f>IF('申込一覧表'!L15="","",'申込一覧表'!Z15)</f>
      </c>
      <c r="B255">
        <f>'申込一覧表'!AK15</f>
      </c>
      <c r="C255">
        <f>'申込一覧表'!AO15</f>
      </c>
      <c r="D255">
        <f>'申込一覧表'!AC15</f>
      </c>
      <c r="E255" s="27">
        <v>0</v>
      </c>
      <c r="F255" s="27">
        <v>0</v>
      </c>
      <c r="G255" s="30" t="str">
        <f>'申込一覧表'!AT15</f>
        <v>999:99.99</v>
      </c>
    </row>
    <row r="256" spans="1:7" ht="12">
      <c r="A256">
        <f>IF('申込一覧表'!L16="","",'申込一覧表'!Z16)</f>
      </c>
      <c r="B256">
        <f>'申込一覧表'!AK16</f>
      </c>
      <c r="C256">
        <f>'申込一覧表'!AO16</f>
      </c>
      <c r="D256">
        <f>'申込一覧表'!AC16</f>
      </c>
      <c r="E256" s="27">
        <v>0</v>
      </c>
      <c r="F256" s="27">
        <v>0</v>
      </c>
      <c r="G256" s="30" t="str">
        <f>'申込一覧表'!AT16</f>
        <v>999:99.99</v>
      </c>
    </row>
    <row r="257" spans="1:7" ht="12">
      <c r="A257">
        <f>IF('申込一覧表'!L17="","",'申込一覧表'!Z17)</f>
      </c>
      <c r="B257">
        <f>'申込一覧表'!AK17</f>
      </c>
      <c r="C257">
        <f>'申込一覧表'!AO17</f>
      </c>
      <c r="D257">
        <f>'申込一覧表'!AC17</f>
      </c>
      <c r="E257" s="27">
        <v>0</v>
      </c>
      <c r="F257" s="27">
        <v>0</v>
      </c>
      <c r="G257" s="30" t="str">
        <f>'申込一覧表'!AT17</f>
        <v>999:99.99</v>
      </c>
    </row>
    <row r="258" spans="1:7" ht="12">
      <c r="A258">
        <f>IF('申込一覧表'!L18="","",'申込一覧表'!Z18)</f>
      </c>
      <c r="B258">
        <f>'申込一覧表'!AK18</f>
      </c>
      <c r="C258">
        <f>'申込一覧表'!AO18</f>
      </c>
      <c r="D258">
        <f>'申込一覧表'!AC18</f>
      </c>
      <c r="E258" s="27">
        <v>0</v>
      </c>
      <c r="F258" s="27">
        <v>0</v>
      </c>
      <c r="G258" s="30" t="str">
        <f>'申込一覧表'!AT18</f>
        <v>999:99.99</v>
      </c>
    </row>
    <row r="259" spans="1:7" ht="12">
      <c r="A259">
        <f>IF('申込一覧表'!L19="","",'申込一覧表'!Z19)</f>
      </c>
      <c r="B259">
        <f>'申込一覧表'!AK19</f>
      </c>
      <c r="C259">
        <f>'申込一覧表'!AO19</f>
      </c>
      <c r="D259">
        <f>'申込一覧表'!AC19</f>
      </c>
      <c r="E259" s="27">
        <v>0</v>
      </c>
      <c r="F259" s="27">
        <v>0</v>
      </c>
      <c r="G259" s="30" t="str">
        <f>'申込一覧表'!AT19</f>
        <v>999:99.99</v>
      </c>
    </row>
    <row r="260" spans="1:7" ht="12">
      <c r="A260">
        <f>IF('申込一覧表'!L20="","",'申込一覧表'!Z20)</f>
      </c>
      <c r="B260">
        <f>'申込一覧表'!AK20</f>
      </c>
      <c r="C260">
        <f>'申込一覧表'!AO20</f>
      </c>
      <c r="D260">
        <f>'申込一覧表'!AC20</f>
      </c>
      <c r="E260" s="27">
        <v>0</v>
      </c>
      <c r="F260" s="27">
        <v>0</v>
      </c>
      <c r="G260" s="30" t="str">
        <f>'申込一覧表'!AT20</f>
        <v>999:99.99</v>
      </c>
    </row>
    <row r="261" spans="1:7" ht="12">
      <c r="A261">
        <f>IF('申込一覧表'!L21="","",'申込一覧表'!Z21)</f>
      </c>
      <c r="B261">
        <f>'申込一覧表'!AK21</f>
      </c>
      <c r="C261">
        <f>'申込一覧表'!AO21</f>
      </c>
      <c r="D261">
        <f>'申込一覧表'!AC21</f>
      </c>
      <c r="E261" s="27">
        <v>0</v>
      </c>
      <c r="F261" s="27">
        <v>0</v>
      </c>
      <c r="G261" s="30" t="str">
        <f>'申込一覧表'!AT21</f>
        <v>999:99.99</v>
      </c>
    </row>
    <row r="262" spans="1:7" ht="12">
      <c r="A262">
        <f>IF('申込一覧表'!L22="","",'申込一覧表'!Z22)</f>
      </c>
      <c r="B262">
        <f>'申込一覧表'!AK22</f>
      </c>
      <c r="C262">
        <f>'申込一覧表'!AO22</f>
      </c>
      <c r="D262">
        <f>'申込一覧表'!AC22</f>
      </c>
      <c r="E262" s="27">
        <v>0</v>
      </c>
      <c r="F262" s="27">
        <v>0</v>
      </c>
      <c r="G262" s="30" t="str">
        <f>'申込一覧表'!AT22</f>
        <v>999:99.99</v>
      </c>
    </row>
    <row r="263" spans="1:7" ht="12">
      <c r="A263">
        <f>IF('申込一覧表'!L23="","",'申込一覧表'!Z23)</f>
      </c>
      <c r="B263">
        <f>'申込一覧表'!AK23</f>
      </c>
      <c r="C263">
        <f>'申込一覧表'!AO23</f>
      </c>
      <c r="D263">
        <f>'申込一覧表'!AC23</f>
      </c>
      <c r="E263" s="27">
        <v>0</v>
      </c>
      <c r="F263" s="27">
        <v>0</v>
      </c>
      <c r="G263" s="30" t="str">
        <f>'申込一覧表'!AT23</f>
        <v>999:99.99</v>
      </c>
    </row>
    <row r="264" spans="1:7" ht="12">
      <c r="A264">
        <f>IF('申込一覧表'!L24="","",'申込一覧表'!Z24)</f>
      </c>
      <c r="B264">
        <f>'申込一覧表'!AK24</f>
      </c>
      <c r="C264">
        <f>'申込一覧表'!AO24</f>
      </c>
      <c r="D264">
        <f>'申込一覧表'!AC24</f>
      </c>
      <c r="E264" s="27">
        <v>0</v>
      </c>
      <c r="F264" s="27">
        <v>0</v>
      </c>
      <c r="G264" s="30" t="str">
        <f>'申込一覧表'!AT24</f>
        <v>999:99.99</v>
      </c>
    </row>
    <row r="265" spans="1:7" ht="12">
      <c r="A265">
        <f>IF('申込一覧表'!L25="","",'申込一覧表'!Z25)</f>
      </c>
      <c r="B265">
        <f>'申込一覧表'!AK25</f>
      </c>
      <c r="C265">
        <f>'申込一覧表'!AO25</f>
      </c>
      <c r="D265">
        <f>'申込一覧表'!AC25</f>
      </c>
      <c r="E265" s="27">
        <v>0</v>
      </c>
      <c r="F265" s="27">
        <v>0</v>
      </c>
      <c r="G265" s="30" t="str">
        <f>'申込一覧表'!AT25</f>
        <v>999:99.99</v>
      </c>
    </row>
    <row r="266" spans="1:7" ht="12">
      <c r="A266">
        <f>IF('申込一覧表'!L26="","",'申込一覧表'!Z26)</f>
      </c>
      <c r="B266">
        <f>'申込一覧表'!AK26</f>
      </c>
      <c r="C266">
        <f>'申込一覧表'!AO26</f>
      </c>
      <c r="D266">
        <f>'申込一覧表'!AC26</f>
      </c>
      <c r="E266" s="27">
        <v>0</v>
      </c>
      <c r="F266" s="27">
        <v>0</v>
      </c>
      <c r="G266" s="30" t="str">
        <f>'申込一覧表'!AT26</f>
        <v>999:99.99</v>
      </c>
    </row>
    <row r="267" spans="1:7" ht="12">
      <c r="A267">
        <f>IF('申込一覧表'!L27="","",'申込一覧表'!Z27)</f>
      </c>
      <c r="B267">
        <f>'申込一覧表'!AK27</f>
      </c>
      <c r="C267">
        <f>'申込一覧表'!AO27</f>
      </c>
      <c r="D267">
        <f>'申込一覧表'!AC27</f>
      </c>
      <c r="E267" s="27">
        <v>0</v>
      </c>
      <c r="F267" s="27">
        <v>0</v>
      </c>
      <c r="G267" s="30" t="str">
        <f>'申込一覧表'!AT27</f>
        <v>999:99.99</v>
      </c>
    </row>
    <row r="268" spans="1:7" ht="12">
      <c r="A268">
        <f>IF('申込一覧表'!L28="","",'申込一覧表'!Z28)</f>
      </c>
      <c r="B268">
        <f>'申込一覧表'!AK28</f>
      </c>
      <c r="C268">
        <f>'申込一覧表'!AO28</f>
      </c>
      <c r="D268">
        <f>'申込一覧表'!AC28</f>
      </c>
      <c r="E268" s="27">
        <v>0</v>
      </c>
      <c r="F268" s="27">
        <v>0</v>
      </c>
      <c r="G268" s="30" t="str">
        <f>'申込一覧表'!AT28</f>
        <v>999:99.99</v>
      </c>
    </row>
    <row r="269" spans="1:7" ht="12">
      <c r="A269">
        <f>IF('申込一覧表'!L29="","",'申込一覧表'!Z29)</f>
      </c>
      <c r="B269">
        <f>'申込一覧表'!AK29</f>
      </c>
      <c r="C269">
        <f>'申込一覧表'!AO29</f>
      </c>
      <c r="D269">
        <f>'申込一覧表'!AC29</f>
      </c>
      <c r="E269" s="27">
        <v>0</v>
      </c>
      <c r="F269" s="27">
        <v>0</v>
      </c>
      <c r="G269" s="30" t="str">
        <f>'申込一覧表'!AT29</f>
        <v>999:99.99</v>
      </c>
    </row>
    <row r="270" spans="1:7" ht="12">
      <c r="A270">
        <f>IF('申込一覧表'!L30="","",'申込一覧表'!Z30)</f>
      </c>
      <c r="B270">
        <f>'申込一覧表'!AK30</f>
      </c>
      <c r="C270">
        <f>'申込一覧表'!AO30</f>
      </c>
      <c r="D270">
        <f>'申込一覧表'!AC30</f>
      </c>
      <c r="E270" s="27">
        <v>0</v>
      </c>
      <c r="F270" s="27">
        <v>0</v>
      </c>
      <c r="G270" s="30" t="str">
        <f>'申込一覧表'!AT30</f>
        <v>999:99.99</v>
      </c>
    </row>
    <row r="271" spans="1:7" ht="12">
      <c r="A271">
        <f>IF('申込一覧表'!L31="","",'申込一覧表'!Z31)</f>
      </c>
      <c r="B271">
        <f>'申込一覧表'!AK31</f>
      </c>
      <c r="C271">
        <f>'申込一覧表'!AO31</f>
      </c>
      <c r="D271">
        <f>'申込一覧表'!AC31</f>
      </c>
      <c r="E271" s="27">
        <v>0</v>
      </c>
      <c r="F271" s="27">
        <v>0</v>
      </c>
      <c r="G271" s="30" t="str">
        <f>'申込一覧表'!AT31</f>
        <v>999:99.99</v>
      </c>
    </row>
    <row r="272" spans="1:7" ht="12">
      <c r="A272">
        <f>IF('申込一覧表'!L32="","",'申込一覧表'!Z32)</f>
      </c>
      <c r="B272">
        <f>'申込一覧表'!AK32</f>
      </c>
      <c r="C272">
        <f>'申込一覧表'!AO32</f>
      </c>
      <c r="D272">
        <f>'申込一覧表'!AC32</f>
      </c>
      <c r="E272" s="27">
        <v>0</v>
      </c>
      <c r="F272" s="27">
        <v>0</v>
      </c>
      <c r="G272" s="30" t="str">
        <f>'申込一覧表'!AT32</f>
        <v>999:99.99</v>
      </c>
    </row>
    <row r="273" spans="1:7" ht="12">
      <c r="A273">
        <f>IF('申込一覧表'!L33="","",'申込一覧表'!Z33)</f>
      </c>
      <c r="B273">
        <f>'申込一覧表'!AK33</f>
      </c>
      <c r="C273">
        <f>'申込一覧表'!AO33</f>
      </c>
      <c r="D273">
        <f>'申込一覧表'!AC33</f>
      </c>
      <c r="E273" s="27">
        <v>0</v>
      </c>
      <c r="F273" s="27">
        <v>0</v>
      </c>
      <c r="G273" s="30" t="str">
        <f>'申込一覧表'!AT33</f>
        <v>999:99.99</v>
      </c>
    </row>
    <row r="274" spans="1:7" ht="12">
      <c r="A274">
        <f>IF('申込一覧表'!L34="","",'申込一覧表'!Z34)</f>
      </c>
      <c r="B274">
        <f>'申込一覧表'!AK34</f>
      </c>
      <c r="C274">
        <f>'申込一覧表'!AO34</f>
      </c>
      <c r="D274">
        <f>'申込一覧表'!AC34</f>
      </c>
      <c r="E274" s="27">
        <v>0</v>
      </c>
      <c r="F274" s="27">
        <v>0</v>
      </c>
      <c r="G274" s="30" t="str">
        <f>'申込一覧表'!AT34</f>
        <v>999:99.99</v>
      </c>
    </row>
    <row r="275" spans="1:7" ht="12">
      <c r="A275">
        <f>IF('申込一覧表'!L35="","",'申込一覧表'!Z35)</f>
      </c>
      <c r="B275">
        <f>'申込一覧表'!AK35</f>
      </c>
      <c r="C275">
        <f>'申込一覧表'!AO35</f>
      </c>
      <c r="D275">
        <f>'申込一覧表'!AC35</f>
      </c>
      <c r="E275" s="27">
        <v>0</v>
      </c>
      <c r="F275" s="27">
        <v>0</v>
      </c>
      <c r="G275" s="30" t="str">
        <f>'申込一覧表'!AT35</f>
        <v>999:99.99</v>
      </c>
    </row>
    <row r="276" spans="1:7" ht="12">
      <c r="A276">
        <f>IF('申込一覧表'!L36="","",'申込一覧表'!Z36)</f>
      </c>
      <c r="B276">
        <f>'申込一覧表'!AK36</f>
      </c>
      <c r="C276">
        <f>'申込一覧表'!AO36</f>
      </c>
      <c r="D276">
        <f>'申込一覧表'!AC36</f>
      </c>
      <c r="E276" s="27">
        <v>0</v>
      </c>
      <c r="F276" s="27">
        <v>0</v>
      </c>
      <c r="G276" s="30" t="str">
        <f>'申込一覧表'!AT36</f>
        <v>999:99.99</v>
      </c>
    </row>
    <row r="277" spans="1:7" ht="12">
      <c r="A277">
        <f>IF('申込一覧表'!L37="","",'申込一覧表'!Z37)</f>
      </c>
      <c r="B277">
        <f>'申込一覧表'!AK37</f>
      </c>
      <c r="C277">
        <f>'申込一覧表'!AO37</f>
      </c>
      <c r="D277">
        <f>'申込一覧表'!AC37</f>
      </c>
      <c r="E277" s="27">
        <v>0</v>
      </c>
      <c r="F277" s="27">
        <v>0</v>
      </c>
      <c r="G277" s="30" t="str">
        <f>'申込一覧表'!AT37</f>
        <v>999:99.99</v>
      </c>
    </row>
    <row r="278" spans="1:7" ht="12">
      <c r="A278">
        <f>IF('申込一覧表'!L38="","",'申込一覧表'!Z38)</f>
      </c>
      <c r="B278">
        <f>'申込一覧表'!AK38</f>
      </c>
      <c r="C278">
        <f>'申込一覧表'!AO38</f>
      </c>
      <c r="D278">
        <f>'申込一覧表'!AC38</f>
      </c>
      <c r="E278" s="27">
        <v>0</v>
      </c>
      <c r="F278" s="27">
        <v>0</v>
      </c>
      <c r="G278" s="30" t="str">
        <f>'申込一覧表'!AT38</f>
        <v>999:99.99</v>
      </c>
    </row>
    <row r="279" spans="1:7" ht="12">
      <c r="A279">
        <f>IF('申込一覧表'!L39="","",'申込一覧表'!Z39)</f>
      </c>
      <c r="B279">
        <f>'申込一覧表'!AK39</f>
      </c>
      <c r="C279">
        <f>'申込一覧表'!AO39</f>
      </c>
      <c r="D279">
        <f>'申込一覧表'!AC39</f>
      </c>
      <c r="E279" s="27">
        <v>0</v>
      </c>
      <c r="F279" s="27">
        <v>0</v>
      </c>
      <c r="G279" s="30" t="str">
        <f>'申込一覧表'!AT39</f>
        <v>999:99.99</v>
      </c>
    </row>
    <row r="280" spans="1:7" ht="12">
      <c r="A280">
        <f>IF('申込一覧表'!L40="","",'申込一覧表'!Z40)</f>
      </c>
      <c r="B280">
        <f>'申込一覧表'!AK40</f>
      </c>
      <c r="C280">
        <f>'申込一覧表'!AO40</f>
      </c>
      <c r="D280">
        <f>'申込一覧表'!AC40</f>
      </c>
      <c r="E280" s="27">
        <v>0</v>
      </c>
      <c r="F280" s="27">
        <v>0</v>
      </c>
      <c r="G280" s="30" t="str">
        <f>'申込一覧表'!AT40</f>
        <v>999:99.99</v>
      </c>
    </row>
    <row r="281" spans="1:7" ht="12">
      <c r="A281">
        <f>IF('申込一覧表'!L41="","",'申込一覧表'!Z41)</f>
      </c>
      <c r="B281">
        <f>'申込一覧表'!AK41</f>
      </c>
      <c r="C281">
        <f>'申込一覧表'!AO41</f>
      </c>
      <c r="D281">
        <f>'申込一覧表'!AC41</f>
      </c>
      <c r="E281" s="27">
        <v>0</v>
      </c>
      <c r="F281" s="27">
        <v>0</v>
      </c>
      <c r="G281" s="30" t="str">
        <f>'申込一覧表'!AT41</f>
        <v>999:99.99</v>
      </c>
    </row>
    <row r="282" spans="1:7" ht="12">
      <c r="A282">
        <f>IF('申込一覧表'!L42="","",'申込一覧表'!Z42)</f>
      </c>
      <c r="B282">
        <f>'申込一覧表'!AK42</f>
      </c>
      <c r="C282">
        <f>'申込一覧表'!AO42</f>
      </c>
      <c r="D282">
        <f>'申込一覧表'!AC42</f>
      </c>
      <c r="E282" s="27">
        <v>0</v>
      </c>
      <c r="F282" s="27">
        <v>0</v>
      </c>
      <c r="G282" s="30" t="str">
        <f>'申込一覧表'!AT42</f>
        <v>999:99.99</v>
      </c>
    </row>
    <row r="283" spans="1:7" ht="12">
      <c r="A283">
        <f>IF('申込一覧表'!L43="","",'申込一覧表'!Z43)</f>
      </c>
      <c r="B283">
        <f>'申込一覧表'!AK43</f>
      </c>
      <c r="C283">
        <f>'申込一覧表'!AO43</f>
      </c>
      <c r="D283">
        <f>'申込一覧表'!AC43</f>
      </c>
      <c r="E283" s="27">
        <v>0</v>
      </c>
      <c r="F283" s="27">
        <v>0</v>
      </c>
      <c r="G283" s="30" t="str">
        <f>'申込一覧表'!AT43</f>
        <v>999:99.99</v>
      </c>
    </row>
    <row r="284" spans="1:7" ht="12">
      <c r="A284">
        <f>IF('申込一覧表'!L44="","",'申込一覧表'!Z44)</f>
      </c>
      <c r="B284">
        <f>'申込一覧表'!AK44</f>
      </c>
      <c r="C284">
        <f>'申込一覧表'!AO44</f>
      </c>
      <c r="D284">
        <f>'申込一覧表'!AC44</f>
      </c>
      <c r="E284" s="27">
        <v>0</v>
      </c>
      <c r="F284" s="27">
        <v>0</v>
      </c>
      <c r="G284" s="30" t="str">
        <f>'申込一覧表'!AT44</f>
        <v>999:99.99</v>
      </c>
    </row>
    <row r="285" spans="1:7" ht="12">
      <c r="A285">
        <f>IF('申込一覧表'!L45="","",'申込一覧表'!Z45)</f>
      </c>
      <c r="B285">
        <f>'申込一覧表'!AK45</f>
      </c>
      <c r="C285">
        <f>'申込一覧表'!AO45</f>
      </c>
      <c r="D285">
        <f>'申込一覧表'!AC45</f>
      </c>
      <c r="E285" s="27">
        <v>0</v>
      </c>
      <c r="F285" s="27">
        <v>0</v>
      </c>
      <c r="G285" s="30" t="str">
        <f>'申込一覧表'!AT45</f>
        <v>999:99.99</v>
      </c>
    </row>
    <row r="286" spans="1:7" ht="12">
      <c r="A286">
        <f>IF('申込一覧表'!L46="","",'申込一覧表'!Z46)</f>
      </c>
      <c r="B286">
        <f>'申込一覧表'!AK46</f>
      </c>
      <c r="C286">
        <f>'申込一覧表'!AO46</f>
      </c>
      <c r="D286">
        <f>'申込一覧表'!AC46</f>
      </c>
      <c r="E286" s="27">
        <v>0</v>
      </c>
      <c r="F286" s="27">
        <v>0</v>
      </c>
      <c r="G286" s="30" t="str">
        <f>'申込一覧表'!AT46</f>
        <v>999:99.99</v>
      </c>
    </row>
    <row r="287" spans="1:7" ht="12">
      <c r="A287">
        <f>IF('申込一覧表'!L47="","",'申込一覧表'!Z47)</f>
      </c>
      <c r="B287">
        <f>'申込一覧表'!AK47</f>
      </c>
      <c r="C287">
        <f>'申込一覧表'!AO47</f>
      </c>
      <c r="D287">
        <f>'申込一覧表'!AC47</f>
      </c>
      <c r="E287" s="27">
        <v>0</v>
      </c>
      <c r="F287" s="27">
        <v>0</v>
      </c>
      <c r="G287" s="30" t="str">
        <f>'申込一覧表'!AT47</f>
        <v>999:99.99</v>
      </c>
    </row>
    <row r="288" spans="1:7" ht="12">
      <c r="A288">
        <f>IF('申込一覧表'!L48="","",'申込一覧表'!Z48)</f>
      </c>
      <c r="B288">
        <f>'申込一覧表'!AK48</f>
      </c>
      <c r="C288">
        <f>'申込一覧表'!AO48</f>
      </c>
      <c r="D288">
        <f>'申込一覧表'!AC48</f>
      </c>
      <c r="E288" s="27">
        <v>0</v>
      </c>
      <c r="F288" s="27">
        <v>0</v>
      </c>
      <c r="G288" s="30" t="str">
        <f>'申込一覧表'!AT48</f>
        <v>999:99.99</v>
      </c>
    </row>
    <row r="289" spans="1:7" ht="12">
      <c r="A289">
        <f>IF('申込一覧表'!L49="","",'申込一覧表'!Z49)</f>
      </c>
      <c r="B289">
        <f>'申込一覧表'!AK49</f>
      </c>
      <c r="C289">
        <f>'申込一覧表'!AO49</f>
      </c>
      <c r="D289">
        <f>'申込一覧表'!AC49</f>
      </c>
      <c r="E289" s="27">
        <v>0</v>
      </c>
      <c r="F289" s="27">
        <v>0</v>
      </c>
      <c r="G289" s="30" t="str">
        <f>'申込一覧表'!AT49</f>
        <v>999:99.99</v>
      </c>
    </row>
    <row r="290" spans="1:7" ht="12">
      <c r="A290">
        <f>IF('申込一覧表'!L50="","",'申込一覧表'!Z50)</f>
      </c>
      <c r="B290">
        <f>'申込一覧表'!AK50</f>
      </c>
      <c r="C290">
        <f>'申込一覧表'!AO50</f>
      </c>
      <c r="D290">
        <f>'申込一覧表'!AC50</f>
      </c>
      <c r="E290" s="27">
        <v>0</v>
      </c>
      <c r="F290" s="27">
        <v>0</v>
      </c>
      <c r="G290" s="30" t="str">
        <f>'申込一覧表'!AT50</f>
        <v>999:99.99</v>
      </c>
    </row>
    <row r="291" spans="1:7" ht="12">
      <c r="A291">
        <f>IF('申込一覧表'!L51="","",'申込一覧表'!Z51)</f>
      </c>
      <c r="B291">
        <f>'申込一覧表'!AK51</f>
      </c>
      <c r="C291">
        <f>'申込一覧表'!AO51</f>
      </c>
      <c r="D291">
        <f>'申込一覧表'!AC51</f>
      </c>
      <c r="E291" s="27">
        <v>0</v>
      </c>
      <c r="F291" s="27">
        <v>0</v>
      </c>
      <c r="G291" s="30" t="str">
        <f>'申込一覧表'!AT51</f>
        <v>999:99.99</v>
      </c>
    </row>
    <row r="292" spans="1:7" ht="12">
      <c r="A292">
        <f>IF('申込一覧表'!L52="","",'申込一覧表'!Z52)</f>
      </c>
      <c r="B292">
        <f>'申込一覧表'!AK52</f>
      </c>
      <c r="C292">
        <f>'申込一覧表'!AO52</f>
      </c>
      <c r="D292">
        <f>'申込一覧表'!AC52</f>
      </c>
      <c r="E292" s="27">
        <v>0</v>
      </c>
      <c r="F292" s="27">
        <v>0</v>
      </c>
      <c r="G292" s="30" t="str">
        <f>'申込一覧表'!AT52</f>
        <v>999:99.99</v>
      </c>
    </row>
    <row r="293" spans="1:7" ht="12">
      <c r="A293">
        <f>IF('申込一覧表'!L53="","",'申込一覧表'!Z53)</f>
      </c>
      <c r="B293">
        <f>'申込一覧表'!AK53</f>
      </c>
      <c r="C293">
        <f>'申込一覧表'!AO53</f>
      </c>
      <c r="D293">
        <f>'申込一覧表'!AC53</f>
      </c>
      <c r="E293" s="27">
        <v>0</v>
      </c>
      <c r="F293" s="27">
        <v>0</v>
      </c>
      <c r="G293" s="30" t="str">
        <f>'申込一覧表'!AT53</f>
        <v>999:99.99</v>
      </c>
    </row>
    <row r="294" spans="1:7" ht="12">
      <c r="A294">
        <f>IF('申込一覧表'!L54="","",'申込一覧表'!Z54)</f>
      </c>
      <c r="B294">
        <f>'申込一覧表'!AK54</f>
      </c>
      <c r="C294">
        <f>'申込一覧表'!AO54</f>
      </c>
      <c r="D294">
        <f>'申込一覧表'!AC54</f>
      </c>
      <c r="E294" s="27">
        <v>0</v>
      </c>
      <c r="F294" s="27">
        <v>0</v>
      </c>
      <c r="G294" s="30" t="str">
        <f>'申込一覧表'!AT54</f>
        <v>999:99.99</v>
      </c>
    </row>
    <row r="295" spans="1:7" ht="12">
      <c r="A295">
        <f>IF('申込一覧表'!L55="","",'申込一覧表'!Z55)</f>
      </c>
      <c r="B295">
        <f>'申込一覧表'!AK55</f>
      </c>
      <c r="C295">
        <f>'申込一覧表'!AO55</f>
      </c>
      <c r="D295">
        <f>'申込一覧表'!AC55</f>
      </c>
      <c r="E295" s="27">
        <v>0</v>
      </c>
      <c r="F295" s="27">
        <v>0</v>
      </c>
      <c r="G295" s="30" t="str">
        <f>'申込一覧表'!AT55</f>
        <v>999:99.99</v>
      </c>
    </row>
    <row r="296" spans="1:7" ht="12">
      <c r="A296">
        <f>IF('申込一覧表'!L56="","",'申込一覧表'!Z56)</f>
      </c>
      <c r="B296">
        <f>'申込一覧表'!AK56</f>
      </c>
      <c r="C296">
        <f>'申込一覧表'!AO56</f>
      </c>
      <c r="D296">
        <f>'申込一覧表'!AC56</f>
      </c>
      <c r="E296" s="27">
        <v>0</v>
      </c>
      <c r="F296" s="27">
        <v>0</v>
      </c>
      <c r="G296" s="30" t="str">
        <f>'申込一覧表'!AT56</f>
        <v>999:99.99</v>
      </c>
    </row>
    <row r="297" spans="1:7" ht="12">
      <c r="A297">
        <f>IF('申込一覧表'!L57="","",'申込一覧表'!Z57)</f>
      </c>
      <c r="B297">
        <f>'申込一覧表'!AK57</f>
      </c>
      <c r="C297">
        <f>'申込一覧表'!AO57</f>
      </c>
      <c r="D297">
        <f>'申込一覧表'!AC57</f>
      </c>
      <c r="E297" s="27">
        <v>0</v>
      </c>
      <c r="F297" s="27">
        <v>0</v>
      </c>
      <c r="G297" s="30" t="str">
        <f>'申込一覧表'!AT57</f>
        <v>999:99.99</v>
      </c>
    </row>
    <row r="298" spans="1:7" ht="12">
      <c r="A298">
        <f>IF('申込一覧表'!L58="","",'申込一覧表'!Z58)</f>
      </c>
      <c r="B298">
        <f>'申込一覧表'!AK58</f>
      </c>
      <c r="C298">
        <f>'申込一覧表'!AO58</f>
      </c>
      <c r="D298">
        <f>'申込一覧表'!AC58</f>
      </c>
      <c r="E298" s="27">
        <v>0</v>
      </c>
      <c r="F298" s="27">
        <v>0</v>
      </c>
      <c r="G298" s="30" t="str">
        <f>'申込一覧表'!AT58</f>
        <v>999:99.99</v>
      </c>
    </row>
    <row r="299" spans="1:7" ht="12">
      <c r="A299">
        <f>IF('申込一覧表'!L59="","",'申込一覧表'!Z59)</f>
      </c>
      <c r="B299">
        <f>'申込一覧表'!AK59</f>
      </c>
      <c r="C299">
        <f>'申込一覧表'!AO59</f>
      </c>
      <c r="D299">
        <f>'申込一覧表'!AC59</f>
      </c>
      <c r="E299" s="27">
        <v>0</v>
      </c>
      <c r="F299" s="27">
        <v>0</v>
      </c>
      <c r="G299" s="30" t="str">
        <f>'申込一覧表'!AT59</f>
        <v>999:99.99</v>
      </c>
    </row>
    <row r="300" spans="1:7" ht="12">
      <c r="A300">
        <f>IF('申込一覧表'!L60="","",'申込一覧表'!Z60)</f>
      </c>
      <c r="B300">
        <f>'申込一覧表'!AK60</f>
      </c>
      <c r="C300">
        <f>'申込一覧表'!AO60</f>
      </c>
      <c r="D300">
        <f>'申込一覧表'!AC60</f>
      </c>
      <c r="E300" s="27">
        <v>0</v>
      </c>
      <c r="F300" s="27">
        <v>0</v>
      </c>
      <c r="G300" s="30" t="str">
        <f>'申込一覧表'!AT60</f>
        <v>999:99.99</v>
      </c>
    </row>
    <row r="301" spans="1:7" ht="12">
      <c r="A301">
        <f>IF('申込一覧表'!L61="","",'申込一覧表'!Z61)</f>
      </c>
      <c r="B301">
        <f>'申込一覧表'!AK61</f>
      </c>
      <c r="C301">
        <f>'申込一覧表'!AO61</f>
      </c>
      <c r="D301">
        <f>'申込一覧表'!AC61</f>
      </c>
      <c r="E301" s="27">
        <v>0</v>
      </c>
      <c r="F301" s="27">
        <v>0</v>
      </c>
      <c r="G301" s="30" t="str">
        <f>'申込一覧表'!AT61</f>
        <v>999:99.99</v>
      </c>
    </row>
    <row r="302" spans="1:7" ht="12">
      <c r="A302">
        <f>IF('申込一覧表'!L62="","",'申込一覧表'!Z62)</f>
      </c>
      <c r="B302">
        <f>'申込一覧表'!AK62</f>
      </c>
      <c r="C302">
        <f>'申込一覧表'!AO62</f>
      </c>
      <c r="D302">
        <f>'申込一覧表'!AC62</f>
      </c>
      <c r="E302" s="27">
        <v>0</v>
      </c>
      <c r="F302" s="27">
        <v>0</v>
      </c>
      <c r="G302" s="30" t="str">
        <f>'申込一覧表'!AT62</f>
        <v>999:99.99</v>
      </c>
    </row>
    <row r="303" spans="1:7" ht="12">
      <c r="A303">
        <f>IF('申込一覧表'!L63="","",'申込一覧表'!Z63)</f>
      </c>
      <c r="B303">
        <f>'申込一覧表'!AK63</f>
      </c>
      <c r="C303">
        <f>'申込一覧表'!AO63</f>
      </c>
      <c r="D303">
        <f>'申込一覧表'!AC63</f>
      </c>
      <c r="E303" s="27">
        <v>0</v>
      </c>
      <c r="F303" s="27">
        <v>0</v>
      </c>
      <c r="G303" s="30" t="str">
        <f>'申込一覧表'!AT63</f>
        <v>999:99.99</v>
      </c>
    </row>
    <row r="304" spans="1:7" ht="12">
      <c r="A304">
        <f>IF('申込一覧表'!L64="","",'申込一覧表'!Z64)</f>
      </c>
      <c r="B304">
        <f>'申込一覧表'!AK64</f>
      </c>
      <c r="C304">
        <f>'申込一覧表'!AO64</f>
      </c>
      <c r="D304">
        <f>'申込一覧表'!AC64</f>
      </c>
      <c r="E304" s="27">
        <v>0</v>
      </c>
      <c r="F304" s="27">
        <v>0</v>
      </c>
      <c r="G304" s="30" t="str">
        <f>'申込一覧表'!AT64</f>
        <v>999:99.99</v>
      </c>
    </row>
    <row r="305" spans="1:7" ht="12">
      <c r="A305" s="25">
        <f>IF('申込一覧表'!L65="","",'申込一覧表'!Z65)</f>
      </c>
      <c r="B305" s="25">
        <f>'申込一覧表'!AK65</f>
      </c>
      <c r="C305" s="25">
        <f>'申込一覧表'!AO65</f>
      </c>
      <c r="D305" s="25">
        <f>'申込一覧表'!AC65</f>
      </c>
      <c r="E305" s="28">
        <v>0</v>
      </c>
      <c r="F305" s="28">
        <v>0</v>
      </c>
      <c r="G305" s="25" t="str">
        <f>'申込一覧表'!AT65</f>
        <v>999:99.99</v>
      </c>
    </row>
    <row r="306" spans="5:7" ht="12">
      <c r="E306" s="27"/>
      <c r="F306" s="27"/>
      <c r="G306" s="30"/>
    </row>
    <row r="307" spans="1:7" ht="12">
      <c r="A307" s="25"/>
      <c r="B307" s="25"/>
      <c r="C307" s="25"/>
      <c r="D307" s="25"/>
      <c r="E307" s="28"/>
      <c r="F307" s="28"/>
      <c r="G307" s="25"/>
    </row>
    <row r="308" spans="1:7" ht="12">
      <c r="A308">
        <f>IF('申込一覧表'!L68="","",'申込一覧表'!Z68)</f>
      </c>
      <c r="B308">
        <f>'申込一覧表'!AK68</f>
      </c>
      <c r="C308">
        <f>'申込一覧表'!AO68</f>
      </c>
      <c r="D308">
        <f>'申込一覧表'!AC68</f>
      </c>
      <c r="E308" s="27">
        <v>0</v>
      </c>
      <c r="F308" s="27">
        <v>5</v>
      </c>
      <c r="G308" s="30" t="str">
        <f>'申込一覧表'!AT68</f>
        <v>999:99.99</v>
      </c>
    </row>
    <row r="309" spans="1:7" ht="12">
      <c r="A309">
        <f>IF('申込一覧表'!L69="","",'申込一覧表'!Z69)</f>
      </c>
      <c r="B309">
        <f>'申込一覧表'!AK69</f>
      </c>
      <c r="C309">
        <f>'申込一覧表'!AO69</f>
      </c>
      <c r="D309">
        <f>'申込一覧表'!AC69</f>
      </c>
      <c r="E309" s="27">
        <v>0</v>
      </c>
      <c r="F309" s="27">
        <v>5</v>
      </c>
      <c r="G309" s="30" t="str">
        <f>'申込一覧表'!AT69</f>
        <v>999:99.99</v>
      </c>
    </row>
    <row r="310" spans="1:7" ht="12">
      <c r="A310">
        <f>IF('申込一覧表'!L70="","",'申込一覧表'!Z70)</f>
      </c>
      <c r="B310">
        <f>'申込一覧表'!AK70</f>
      </c>
      <c r="C310">
        <f>'申込一覧表'!AO70</f>
      </c>
      <c r="D310">
        <f>'申込一覧表'!AC70</f>
      </c>
      <c r="E310" s="27">
        <v>0</v>
      </c>
      <c r="F310" s="27">
        <v>5</v>
      </c>
      <c r="G310" s="30" t="str">
        <f>'申込一覧表'!AT70</f>
        <v>999:99.99</v>
      </c>
    </row>
    <row r="311" spans="1:7" ht="12">
      <c r="A311">
        <f>IF('申込一覧表'!L71="","",'申込一覧表'!Z71)</f>
      </c>
      <c r="B311">
        <f>'申込一覧表'!AK71</f>
      </c>
      <c r="C311">
        <f>'申込一覧表'!AO71</f>
      </c>
      <c r="D311">
        <f>'申込一覧表'!AC71</f>
      </c>
      <c r="E311" s="27">
        <v>0</v>
      </c>
      <c r="F311" s="27">
        <v>5</v>
      </c>
      <c r="G311" s="30" t="str">
        <f>'申込一覧表'!AT71</f>
        <v>999:99.99</v>
      </c>
    </row>
    <row r="312" spans="1:7" ht="12">
      <c r="A312">
        <f>IF('申込一覧表'!L72="","",'申込一覧表'!Z72)</f>
      </c>
      <c r="B312">
        <f>'申込一覧表'!AK72</f>
      </c>
      <c r="C312">
        <f>'申込一覧表'!AO72</f>
      </c>
      <c r="D312">
        <f>'申込一覧表'!AC72</f>
      </c>
      <c r="E312" s="27">
        <v>0</v>
      </c>
      <c r="F312" s="27">
        <v>5</v>
      </c>
      <c r="G312" s="30" t="str">
        <f>'申込一覧表'!AT72</f>
        <v>999:99.99</v>
      </c>
    </row>
    <row r="313" spans="1:7" ht="12">
      <c r="A313">
        <f>IF('申込一覧表'!L73="","",'申込一覧表'!Z73)</f>
      </c>
      <c r="B313">
        <f>'申込一覧表'!AK73</f>
      </c>
      <c r="C313">
        <f>'申込一覧表'!AO73</f>
      </c>
      <c r="D313">
        <f>'申込一覧表'!AC73</f>
      </c>
      <c r="E313" s="27">
        <v>0</v>
      </c>
      <c r="F313" s="27">
        <v>5</v>
      </c>
      <c r="G313" s="30" t="str">
        <f>'申込一覧表'!AT73</f>
        <v>999:99.99</v>
      </c>
    </row>
    <row r="314" spans="1:7" ht="12">
      <c r="A314">
        <f>IF('申込一覧表'!L74="","",'申込一覧表'!Z74)</f>
      </c>
      <c r="B314">
        <f>'申込一覧表'!AK74</f>
      </c>
      <c r="C314">
        <f>'申込一覧表'!AO74</f>
      </c>
      <c r="D314">
        <f>'申込一覧表'!AC74</f>
      </c>
      <c r="E314" s="27">
        <v>0</v>
      </c>
      <c r="F314" s="27">
        <v>5</v>
      </c>
      <c r="G314" s="30" t="str">
        <f>'申込一覧表'!AT74</f>
        <v>999:99.99</v>
      </c>
    </row>
    <row r="315" spans="1:7" ht="12">
      <c r="A315">
        <f>IF('申込一覧表'!L75="","",'申込一覧表'!Z75)</f>
      </c>
      <c r="B315">
        <f>'申込一覧表'!AK75</f>
      </c>
      <c r="C315">
        <f>'申込一覧表'!AO75</f>
      </c>
      <c r="D315">
        <f>'申込一覧表'!AC75</f>
      </c>
      <c r="E315" s="27">
        <v>0</v>
      </c>
      <c r="F315" s="27">
        <v>5</v>
      </c>
      <c r="G315" s="30" t="str">
        <f>'申込一覧表'!AT75</f>
        <v>999:99.99</v>
      </c>
    </row>
    <row r="316" spans="1:7" ht="12">
      <c r="A316">
        <f>IF('申込一覧表'!L76="","",'申込一覧表'!Z76)</f>
      </c>
      <c r="B316">
        <f>'申込一覧表'!AK76</f>
      </c>
      <c r="C316">
        <f>'申込一覧表'!AO76</f>
      </c>
      <c r="D316">
        <f>'申込一覧表'!AC76</f>
      </c>
      <c r="E316" s="27">
        <v>0</v>
      </c>
      <c r="F316" s="27">
        <v>5</v>
      </c>
      <c r="G316" s="30" t="str">
        <f>'申込一覧表'!AT76</f>
        <v>999:99.99</v>
      </c>
    </row>
    <row r="317" spans="1:7" ht="12">
      <c r="A317">
        <f>IF('申込一覧表'!L77="","",'申込一覧表'!Z77)</f>
      </c>
      <c r="B317">
        <f>'申込一覧表'!AK77</f>
      </c>
      <c r="C317">
        <f>'申込一覧表'!AO77</f>
      </c>
      <c r="D317">
        <f>'申込一覧表'!AC77</f>
      </c>
      <c r="E317" s="27">
        <v>0</v>
      </c>
      <c r="F317" s="27">
        <v>5</v>
      </c>
      <c r="G317" s="30" t="str">
        <f>'申込一覧表'!AT77</f>
        <v>999:99.99</v>
      </c>
    </row>
    <row r="318" spans="1:7" ht="12">
      <c r="A318">
        <f>IF('申込一覧表'!L78="","",'申込一覧表'!Z78)</f>
      </c>
      <c r="B318">
        <f>'申込一覧表'!AK78</f>
      </c>
      <c r="C318">
        <f>'申込一覧表'!AO78</f>
      </c>
      <c r="D318">
        <f>'申込一覧表'!AC78</f>
      </c>
      <c r="E318" s="27">
        <v>0</v>
      </c>
      <c r="F318" s="27">
        <v>5</v>
      </c>
      <c r="G318" s="30" t="str">
        <f>'申込一覧表'!AT78</f>
        <v>999:99.99</v>
      </c>
    </row>
    <row r="319" spans="1:7" ht="12">
      <c r="A319">
        <f>IF('申込一覧表'!L79="","",'申込一覧表'!Z79)</f>
      </c>
      <c r="B319">
        <f>'申込一覧表'!AK79</f>
      </c>
      <c r="C319">
        <f>'申込一覧表'!AO79</f>
      </c>
      <c r="D319">
        <f>'申込一覧表'!AC79</f>
      </c>
      <c r="E319" s="27">
        <v>0</v>
      </c>
      <c r="F319" s="27">
        <v>5</v>
      </c>
      <c r="G319" s="30" t="str">
        <f>'申込一覧表'!AT79</f>
        <v>999:99.99</v>
      </c>
    </row>
    <row r="320" spans="1:7" ht="12">
      <c r="A320">
        <f>IF('申込一覧表'!L80="","",'申込一覧表'!Z80)</f>
      </c>
      <c r="B320">
        <f>'申込一覧表'!AK80</f>
      </c>
      <c r="C320">
        <f>'申込一覧表'!AO80</f>
      </c>
      <c r="D320">
        <f>'申込一覧表'!AC80</f>
      </c>
      <c r="E320" s="27">
        <v>0</v>
      </c>
      <c r="F320" s="27">
        <v>5</v>
      </c>
      <c r="G320" s="30" t="str">
        <f>'申込一覧表'!AT80</f>
        <v>999:99.99</v>
      </c>
    </row>
    <row r="321" spans="1:7" ht="12">
      <c r="A321">
        <f>IF('申込一覧表'!L81="","",'申込一覧表'!Z81)</f>
      </c>
      <c r="B321">
        <f>'申込一覧表'!AK81</f>
      </c>
      <c r="C321">
        <f>'申込一覧表'!AO81</f>
      </c>
      <c r="D321">
        <f>'申込一覧表'!AC81</f>
      </c>
      <c r="E321" s="27">
        <v>0</v>
      </c>
      <c r="F321" s="27">
        <v>5</v>
      </c>
      <c r="G321" s="30" t="str">
        <f>'申込一覧表'!AT81</f>
        <v>999:99.99</v>
      </c>
    </row>
    <row r="322" spans="1:7" ht="12">
      <c r="A322">
        <f>IF('申込一覧表'!L82="","",'申込一覧表'!Z82)</f>
      </c>
      <c r="B322">
        <f>'申込一覧表'!AK82</f>
      </c>
      <c r="C322">
        <f>'申込一覧表'!AO82</f>
      </c>
      <c r="D322">
        <f>'申込一覧表'!AC82</f>
      </c>
      <c r="E322" s="27">
        <v>0</v>
      </c>
      <c r="F322" s="27">
        <v>5</v>
      </c>
      <c r="G322" s="30" t="str">
        <f>'申込一覧表'!AT82</f>
        <v>999:99.99</v>
      </c>
    </row>
    <row r="323" spans="1:7" ht="12">
      <c r="A323">
        <f>IF('申込一覧表'!L83="","",'申込一覧表'!Z83)</f>
      </c>
      <c r="B323">
        <f>'申込一覧表'!AK83</f>
      </c>
      <c r="C323">
        <f>'申込一覧表'!AO83</f>
      </c>
      <c r="D323">
        <f>'申込一覧表'!AC83</f>
      </c>
      <c r="E323" s="27">
        <v>0</v>
      </c>
      <c r="F323" s="27">
        <v>5</v>
      </c>
      <c r="G323" s="30" t="str">
        <f>'申込一覧表'!AT83</f>
        <v>999:99.99</v>
      </c>
    </row>
    <row r="324" spans="1:7" ht="12">
      <c r="A324">
        <f>IF('申込一覧表'!L84="","",'申込一覧表'!Z84)</f>
      </c>
      <c r="B324">
        <f>'申込一覧表'!AK84</f>
      </c>
      <c r="C324">
        <f>'申込一覧表'!AO84</f>
      </c>
      <c r="D324">
        <f>'申込一覧表'!AC84</f>
      </c>
      <c r="E324" s="27">
        <v>0</v>
      </c>
      <c r="F324" s="27">
        <v>5</v>
      </c>
      <c r="G324" s="30" t="str">
        <f>'申込一覧表'!AT84</f>
        <v>999:99.99</v>
      </c>
    </row>
    <row r="325" spans="1:7" ht="12">
      <c r="A325">
        <f>IF('申込一覧表'!L85="","",'申込一覧表'!Z85)</f>
      </c>
      <c r="B325">
        <f>'申込一覧表'!AK85</f>
      </c>
      <c r="C325">
        <f>'申込一覧表'!AO85</f>
      </c>
      <c r="D325">
        <f>'申込一覧表'!AC85</f>
      </c>
      <c r="E325" s="27">
        <v>0</v>
      </c>
      <c r="F325" s="27">
        <v>5</v>
      </c>
      <c r="G325" s="30" t="str">
        <f>'申込一覧表'!AT85</f>
        <v>999:99.99</v>
      </c>
    </row>
    <row r="326" spans="1:7" ht="12">
      <c r="A326">
        <f>IF('申込一覧表'!L86="","",'申込一覧表'!Z86)</f>
      </c>
      <c r="B326">
        <f>'申込一覧表'!AK86</f>
      </c>
      <c r="C326">
        <f>'申込一覧表'!AO86</f>
      </c>
      <c r="D326">
        <f>'申込一覧表'!AC86</f>
      </c>
      <c r="E326" s="27">
        <v>0</v>
      </c>
      <c r="F326" s="27">
        <v>5</v>
      </c>
      <c r="G326" s="30" t="str">
        <f>'申込一覧表'!AT86</f>
        <v>999:99.99</v>
      </c>
    </row>
    <row r="327" spans="1:7" ht="12">
      <c r="A327">
        <f>IF('申込一覧表'!L87="","",'申込一覧表'!Z87)</f>
      </c>
      <c r="B327">
        <f>'申込一覧表'!AK87</f>
      </c>
      <c r="C327">
        <f>'申込一覧表'!AO87</f>
      </c>
      <c r="D327">
        <f>'申込一覧表'!AC87</f>
      </c>
      <c r="E327" s="27">
        <v>0</v>
      </c>
      <c r="F327" s="27">
        <v>5</v>
      </c>
      <c r="G327" s="30" t="str">
        <f>'申込一覧表'!AT87</f>
        <v>999:99.99</v>
      </c>
    </row>
    <row r="328" spans="1:7" ht="12">
      <c r="A328">
        <f>IF('申込一覧表'!L88="","",'申込一覧表'!Z88)</f>
      </c>
      <c r="B328">
        <f>'申込一覧表'!AK88</f>
      </c>
      <c r="C328">
        <f>'申込一覧表'!AO88</f>
      </c>
      <c r="D328">
        <f>'申込一覧表'!AC88</f>
      </c>
      <c r="E328" s="27">
        <v>0</v>
      </c>
      <c r="F328" s="27">
        <v>5</v>
      </c>
      <c r="G328" s="30" t="str">
        <f>'申込一覧表'!AT88</f>
        <v>999:99.99</v>
      </c>
    </row>
    <row r="329" spans="1:7" ht="12">
      <c r="A329">
        <f>IF('申込一覧表'!L89="","",'申込一覧表'!Z89)</f>
      </c>
      <c r="B329">
        <f>'申込一覧表'!AK89</f>
      </c>
      <c r="C329">
        <f>'申込一覧表'!AO89</f>
      </c>
      <c r="D329">
        <f>'申込一覧表'!AC89</f>
      </c>
      <c r="E329" s="27">
        <v>0</v>
      </c>
      <c r="F329" s="27">
        <v>5</v>
      </c>
      <c r="G329" s="30" t="str">
        <f>'申込一覧表'!AT89</f>
        <v>999:99.99</v>
      </c>
    </row>
    <row r="330" spans="1:7" ht="12">
      <c r="A330">
        <f>IF('申込一覧表'!L90="","",'申込一覧表'!Z90)</f>
      </c>
      <c r="B330">
        <f>'申込一覧表'!AK90</f>
      </c>
      <c r="C330">
        <f>'申込一覧表'!AO90</f>
      </c>
      <c r="D330">
        <f>'申込一覧表'!AC90</f>
      </c>
      <c r="E330" s="27">
        <v>0</v>
      </c>
      <c r="F330" s="27">
        <v>5</v>
      </c>
      <c r="G330" s="30" t="str">
        <f>'申込一覧表'!AT90</f>
        <v>999:99.99</v>
      </c>
    </row>
    <row r="331" spans="1:7" ht="12">
      <c r="A331">
        <f>IF('申込一覧表'!L91="","",'申込一覧表'!Z91)</f>
      </c>
      <c r="B331">
        <f>'申込一覧表'!AK91</f>
      </c>
      <c r="C331">
        <f>'申込一覧表'!AO91</f>
      </c>
      <c r="D331">
        <f>'申込一覧表'!AC91</f>
      </c>
      <c r="E331" s="27">
        <v>0</v>
      </c>
      <c r="F331" s="27">
        <v>5</v>
      </c>
      <c r="G331" s="30" t="str">
        <f>'申込一覧表'!AT91</f>
        <v>999:99.99</v>
      </c>
    </row>
    <row r="332" spans="1:7" ht="12">
      <c r="A332">
        <f>IF('申込一覧表'!L92="","",'申込一覧表'!Z92)</f>
      </c>
      <c r="B332">
        <f>'申込一覧表'!AK92</f>
      </c>
      <c r="C332">
        <f>'申込一覧表'!AO92</f>
      </c>
      <c r="D332">
        <f>'申込一覧表'!AC92</f>
      </c>
      <c r="E332" s="27">
        <v>0</v>
      </c>
      <c r="F332" s="27">
        <v>5</v>
      </c>
      <c r="G332" s="30" t="str">
        <f>'申込一覧表'!AT92</f>
        <v>999:99.99</v>
      </c>
    </row>
    <row r="333" spans="1:7" ht="12">
      <c r="A333">
        <f>IF('申込一覧表'!L93="","",'申込一覧表'!Z93)</f>
      </c>
      <c r="B333">
        <f>'申込一覧表'!AK93</f>
      </c>
      <c r="C333">
        <f>'申込一覧表'!AO93</f>
      </c>
      <c r="D333">
        <f>'申込一覧表'!AC93</f>
      </c>
      <c r="E333" s="27">
        <v>0</v>
      </c>
      <c r="F333" s="27">
        <v>5</v>
      </c>
      <c r="G333" s="30" t="str">
        <f>'申込一覧表'!AT93</f>
        <v>999:99.99</v>
      </c>
    </row>
    <row r="334" spans="1:7" ht="12">
      <c r="A334">
        <f>IF('申込一覧表'!L94="","",'申込一覧表'!Z94)</f>
      </c>
      <c r="B334">
        <f>'申込一覧表'!AK94</f>
      </c>
      <c r="C334">
        <f>'申込一覧表'!AO94</f>
      </c>
      <c r="D334">
        <f>'申込一覧表'!AC94</f>
      </c>
      <c r="E334" s="27">
        <v>0</v>
      </c>
      <c r="F334" s="27">
        <v>5</v>
      </c>
      <c r="G334" s="30" t="str">
        <f>'申込一覧表'!AT94</f>
        <v>999:99.99</v>
      </c>
    </row>
    <row r="335" spans="1:7" ht="12">
      <c r="A335">
        <f>IF('申込一覧表'!L95="","",'申込一覧表'!Z95)</f>
      </c>
      <c r="B335">
        <f>'申込一覧表'!AK95</f>
      </c>
      <c r="C335">
        <f>'申込一覧表'!AO95</f>
      </c>
      <c r="D335">
        <f>'申込一覧表'!AC95</f>
      </c>
      <c r="E335" s="27">
        <v>0</v>
      </c>
      <c r="F335" s="27">
        <v>5</v>
      </c>
      <c r="G335" s="30" t="str">
        <f>'申込一覧表'!AT95</f>
        <v>999:99.99</v>
      </c>
    </row>
    <row r="336" spans="1:7" ht="12">
      <c r="A336">
        <f>IF('申込一覧表'!L96="","",'申込一覧表'!Z96)</f>
      </c>
      <c r="B336">
        <f>'申込一覧表'!AK96</f>
      </c>
      <c r="C336">
        <f>'申込一覧表'!AO96</f>
      </c>
      <c r="D336">
        <f>'申込一覧表'!AC96</f>
      </c>
      <c r="E336" s="27">
        <v>0</v>
      </c>
      <c r="F336" s="27">
        <v>5</v>
      </c>
      <c r="G336" s="30" t="str">
        <f>'申込一覧表'!AT96</f>
        <v>999:99.99</v>
      </c>
    </row>
    <row r="337" spans="1:7" ht="12">
      <c r="A337">
        <f>IF('申込一覧表'!L97="","",'申込一覧表'!Z97)</f>
      </c>
      <c r="B337">
        <f>'申込一覧表'!AK97</f>
      </c>
      <c r="C337">
        <f>'申込一覧表'!AO97</f>
      </c>
      <c r="D337">
        <f>'申込一覧表'!AC97</f>
      </c>
      <c r="E337" s="27">
        <v>0</v>
      </c>
      <c r="F337" s="27">
        <v>5</v>
      </c>
      <c r="G337" s="30" t="str">
        <f>'申込一覧表'!AT97</f>
        <v>999:99.99</v>
      </c>
    </row>
    <row r="338" spans="1:7" ht="12">
      <c r="A338">
        <f>IF('申込一覧表'!L98="","",'申込一覧表'!Z98)</f>
      </c>
      <c r="B338">
        <f>'申込一覧表'!AK98</f>
      </c>
      <c r="C338">
        <f>'申込一覧表'!AO98</f>
      </c>
      <c r="D338">
        <f>'申込一覧表'!AC98</f>
      </c>
      <c r="E338" s="27">
        <v>0</v>
      </c>
      <c r="F338" s="27">
        <v>5</v>
      </c>
      <c r="G338" s="30" t="str">
        <f>'申込一覧表'!AT98</f>
        <v>999:99.99</v>
      </c>
    </row>
    <row r="339" spans="1:7" ht="12">
      <c r="A339">
        <f>IF('申込一覧表'!L99="","",'申込一覧表'!Z99)</f>
      </c>
      <c r="B339">
        <f>'申込一覧表'!AK99</f>
      </c>
      <c r="C339">
        <f>'申込一覧表'!AO99</f>
      </c>
      <c r="D339">
        <f>'申込一覧表'!AC99</f>
      </c>
      <c r="E339" s="27">
        <v>0</v>
      </c>
      <c r="F339" s="27">
        <v>5</v>
      </c>
      <c r="G339" s="30" t="str">
        <f>'申込一覧表'!AT99</f>
        <v>999:99.99</v>
      </c>
    </row>
    <row r="340" spans="1:7" ht="12">
      <c r="A340">
        <f>IF('申込一覧表'!L100="","",'申込一覧表'!Z100)</f>
      </c>
      <c r="B340">
        <f>'申込一覧表'!AK100</f>
      </c>
      <c r="C340">
        <f>'申込一覧表'!AO100</f>
      </c>
      <c r="D340">
        <f>'申込一覧表'!AC100</f>
      </c>
      <c r="E340" s="27">
        <v>0</v>
      </c>
      <c r="F340" s="27">
        <v>5</v>
      </c>
      <c r="G340" s="30" t="str">
        <f>'申込一覧表'!AT100</f>
        <v>999:99.99</v>
      </c>
    </row>
    <row r="341" spans="1:7" ht="12">
      <c r="A341">
        <f>IF('申込一覧表'!L101="","",'申込一覧表'!Z101)</f>
      </c>
      <c r="B341">
        <f>'申込一覧表'!AK101</f>
      </c>
      <c r="C341">
        <f>'申込一覧表'!AO101</f>
      </c>
      <c r="D341">
        <f>'申込一覧表'!AC101</f>
      </c>
      <c r="E341" s="27">
        <v>0</v>
      </c>
      <c r="F341" s="27">
        <v>5</v>
      </c>
      <c r="G341" s="30" t="str">
        <f>'申込一覧表'!AT101</f>
        <v>999:99.99</v>
      </c>
    </row>
    <row r="342" spans="1:7" ht="12">
      <c r="A342">
        <f>IF('申込一覧表'!L102="","",'申込一覧表'!Z102)</f>
      </c>
      <c r="B342">
        <f>'申込一覧表'!AK102</f>
      </c>
      <c r="C342">
        <f>'申込一覧表'!AO102</f>
      </c>
      <c r="D342">
        <f>'申込一覧表'!AC102</f>
      </c>
      <c r="E342" s="27">
        <v>0</v>
      </c>
      <c r="F342" s="27">
        <v>5</v>
      </c>
      <c r="G342" s="30" t="str">
        <f>'申込一覧表'!AT102</f>
        <v>999:99.99</v>
      </c>
    </row>
    <row r="343" spans="1:7" ht="12">
      <c r="A343">
        <f>IF('申込一覧表'!L103="","",'申込一覧表'!Z103)</f>
      </c>
      <c r="B343">
        <f>'申込一覧表'!AK103</f>
      </c>
      <c r="C343">
        <f>'申込一覧表'!AO103</f>
      </c>
      <c r="D343">
        <f>'申込一覧表'!AC103</f>
      </c>
      <c r="E343" s="27">
        <v>0</v>
      </c>
      <c r="F343" s="27">
        <v>5</v>
      </c>
      <c r="G343" s="30" t="str">
        <f>'申込一覧表'!AT103</f>
        <v>999:99.99</v>
      </c>
    </row>
    <row r="344" spans="1:7" ht="12">
      <c r="A344">
        <f>IF('申込一覧表'!L104="","",'申込一覧表'!Z104)</f>
      </c>
      <c r="B344">
        <f>'申込一覧表'!AK104</f>
      </c>
      <c r="C344">
        <f>'申込一覧表'!AO104</f>
      </c>
      <c r="D344">
        <f>'申込一覧表'!AC104</f>
      </c>
      <c r="E344" s="27">
        <v>0</v>
      </c>
      <c r="F344" s="27">
        <v>5</v>
      </c>
      <c r="G344" s="30" t="str">
        <f>'申込一覧表'!AT104</f>
        <v>999:99.99</v>
      </c>
    </row>
    <row r="345" spans="1:7" ht="12">
      <c r="A345">
        <f>IF('申込一覧表'!L105="","",'申込一覧表'!Z105)</f>
      </c>
      <c r="B345">
        <f>'申込一覧表'!AK105</f>
      </c>
      <c r="C345">
        <f>'申込一覧表'!AO105</f>
      </c>
      <c r="D345">
        <f>'申込一覧表'!AC105</f>
      </c>
      <c r="E345" s="27">
        <v>0</v>
      </c>
      <c r="F345" s="27">
        <v>5</v>
      </c>
      <c r="G345" s="30" t="str">
        <f>'申込一覧表'!AT105</f>
        <v>999:99.99</v>
      </c>
    </row>
    <row r="346" spans="1:7" ht="12">
      <c r="A346">
        <f>IF('申込一覧表'!L106="","",'申込一覧表'!Z106)</f>
      </c>
      <c r="B346">
        <f>'申込一覧表'!AK106</f>
      </c>
      <c r="C346">
        <f>'申込一覧表'!AO106</f>
      </c>
      <c r="D346">
        <f>'申込一覧表'!AC106</f>
      </c>
      <c r="E346" s="27">
        <v>0</v>
      </c>
      <c r="F346" s="27">
        <v>5</v>
      </c>
      <c r="G346" s="30" t="str">
        <f>'申込一覧表'!AT106</f>
        <v>999:99.99</v>
      </c>
    </row>
    <row r="347" spans="1:7" ht="12">
      <c r="A347">
        <f>IF('申込一覧表'!L107="","",'申込一覧表'!Z107)</f>
      </c>
      <c r="B347">
        <f>'申込一覧表'!AK107</f>
      </c>
      <c r="C347">
        <f>'申込一覧表'!AO107</f>
      </c>
      <c r="D347">
        <f>'申込一覧表'!AC107</f>
      </c>
      <c r="E347" s="27">
        <v>0</v>
      </c>
      <c r="F347" s="27">
        <v>5</v>
      </c>
      <c r="G347" s="30" t="str">
        <f>'申込一覧表'!AT107</f>
        <v>999:99.99</v>
      </c>
    </row>
    <row r="348" spans="1:7" ht="12">
      <c r="A348">
        <f>IF('申込一覧表'!L108="","",'申込一覧表'!Z108)</f>
      </c>
      <c r="B348">
        <f>'申込一覧表'!AK108</f>
      </c>
      <c r="C348">
        <f>'申込一覧表'!AO108</f>
      </c>
      <c r="D348">
        <f>'申込一覧表'!AC108</f>
      </c>
      <c r="E348" s="27">
        <v>0</v>
      </c>
      <c r="F348" s="27">
        <v>5</v>
      </c>
      <c r="G348" s="30" t="str">
        <f>'申込一覧表'!AT108</f>
        <v>999:99.99</v>
      </c>
    </row>
    <row r="349" spans="1:7" ht="12">
      <c r="A349">
        <f>IF('申込一覧表'!L109="","",'申込一覧表'!Z109)</f>
      </c>
      <c r="B349">
        <f>'申込一覧表'!AK109</f>
      </c>
      <c r="C349">
        <f>'申込一覧表'!AO109</f>
      </c>
      <c r="D349">
        <f>'申込一覧表'!AC109</f>
      </c>
      <c r="E349" s="27">
        <v>0</v>
      </c>
      <c r="F349" s="27">
        <v>5</v>
      </c>
      <c r="G349" s="30" t="str">
        <f>'申込一覧表'!AT109</f>
        <v>999:99.99</v>
      </c>
    </row>
    <row r="350" spans="1:7" ht="12">
      <c r="A350">
        <f>IF('申込一覧表'!L110="","",'申込一覧表'!Z110)</f>
      </c>
      <c r="B350">
        <f>'申込一覧表'!AK110</f>
      </c>
      <c r="C350">
        <f>'申込一覧表'!AO110</f>
      </c>
      <c r="D350">
        <f>'申込一覧表'!AC110</f>
      </c>
      <c r="E350" s="27">
        <v>0</v>
      </c>
      <c r="F350" s="27">
        <v>5</v>
      </c>
      <c r="G350" s="30" t="str">
        <f>'申込一覧表'!AT110</f>
        <v>999:99.99</v>
      </c>
    </row>
    <row r="351" spans="1:7" ht="12">
      <c r="A351">
        <f>IF('申込一覧表'!L111="","",'申込一覧表'!Z111)</f>
      </c>
      <c r="B351">
        <f>'申込一覧表'!AK111</f>
      </c>
      <c r="C351">
        <f>'申込一覧表'!AO111</f>
      </c>
      <c r="D351">
        <f>'申込一覧表'!AC111</f>
      </c>
      <c r="E351" s="27">
        <v>0</v>
      </c>
      <c r="F351" s="27">
        <v>5</v>
      </c>
      <c r="G351" s="30" t="str">
        <f>'申込一覧表'!AT111</f>
        <v>999:99.99</v>
      </c>
    </row>
    <row r="352" spans="1:7" ht="12">
      <c r="A352">
        <f>IF('申込一覧表'!L112="","",'申込一覧表'!Z112)</f>
      </c>
      <c r="B352">
        <f>'申込一覧表'!AK112</f>
      </c>
      <c r="C352">
        <f>'申込一覧表'!AO112</f>
      </c>
      <c r="D352">
        <f>'申込一覧表'!AC112</f>
      </c>
      <c r="E352" s="27">
        <v>0</v>
      </c>
      <c r="F352" s="27">
        <v>5</v>
      </c>
      <c r="G352" s="30" t="str">
        <f>'申込一覧表'!AT112</f>
        <v>999:99.99</v>
      </c>
    </row>
    <row r="353" spans="1:7" ht="12">
      <c r="A353">
        <f>IF('申込一覧表'!L113="","",'申込一覧表'!Z113)</f>
      </c>
      <c r="B353">
        <f>'申込一覧表'!AK113</f>
      </c>
      <c r="C353">
        <f>'申込一覧表'!AO113</f>
      </c>
      <c r="D353">
        <f>'申込一覧表'!AC113</f>
      </c>
      <c r="E353" s="27">
        <v>0</v>
      </c>
      <c r="F353" s="27">
        <v>5</v>
      </c>
      <c r="G353" s="30" t="str">
        <f>'申込一覧表'!AT113</f>
        <v>999:99.99</v>
      </c>
    </row>
    <row r="354" spans="1:7" ht="12">
      <c r="A354">
        <f>IF('申込一覧表'!L114="","",'申込一覧表'!Z114)</f>
      </c>
      <c r="B354">
        <f>'申込一覧表'!AK114</f>
      </c>
      <c r="C354">
        <f>'申込一覧表'!AO114</f>
      </c>
      <c r="D354">
        <f>'申込一覧表'!AC114</f>
      </c>
      <c r="E354" s="27">
        <v>0</v>
      </c>
      <c r="F354" s="27">
        <v>5</v>
      </c>
      <c r="G354" s="30" t="str">
        <f>'申込一覧表'!AT114</f>
        <v>999:99.99</v>
      </c>
    </row>
    <row r="355" spans="1:7" ht="12">
      <c r="A355">
        <f>IF('申込一覧表'!L115="","",'申込一覧表'!Z115)</f>
      </c>
      <c r="B355">
        <f>'申込一覧表'!AK115</f>
      </c>
      <c r="C355">
        <f>'申込一覧表'!AO115</f>
      </c>
      <c r="D355">
        <f>'申込一覧表'!AC115</f>
      </c>
      <c r="E355" s="27">
        <v>0</v>
      </c>
      <c r="F355" s="27">
        <v>5</v>
      </c>
      <c r="G355" s="30" t="str">
        <f>'申込一覧表'!AT115</f>
        <v>999:99.99</v>
      </c>
    </row>
    <row r="356" spans="1:7" ht="12">
      <c r="A356">
        <f>IF('申込一覧表'!L116="","",'申込一覧表'!Z116)</f>
      </c>
      <c r="B356">
        <f>'申込一覧表'!AK116</f>
      </c>
      <c r="C356">
        <f>'申込一覧表'!AO116</f>
      </c>
      <c r="D356">
        <f>'申込一覧表'!AC116</f>
      </c>
      <c r="E356" s="27">
        <v>0</v>
      </c>
      <c r="F356" s="27">
        <v>5</v>
      </c>
      <c r="G356" s="30" t="str">
        <f>'申込一覧表'!AT116</f>
        <v>999:99.99</v>
      </c>
    </row>
    <row r="357" spans="1:7" ht="12">
      <c r="A357">
        <f>IF('申込一覧表'!L117="","",'申込一覧表'!Z117)</f>
      </c>
      <c r="B357">
        <f>'申込一覧表'!AK117</f>
      </c>
      <c r="C357">
        <f>'申込一覧表'!AO117</f>
      </c>
      <c r="D357">
        <f>'申込一覧表'!AC117</f>
      </c>
      <c r="E357" s="27">
        <v>0</v>
      </c>
      <c r="F357" s="27">
        <v>5</v>
      </c>
      <c r="G357" s="30" t="str">
        <f>'申込一覧表'!AT117</f>
        <v>999:99.99</v>
      </c>
    </row>
    <row r="358" spans="1:7" ht="12">
      <c r="A358">
        <f>IF('申込一覧表'!L118="","",'申込一覧表'!Z118)</f>
      </c>
      <c r="B358">
        <f>'申込一覧表'!AK118</f>
      </c>
      <c r="C358">
        <f>'申込一覧表'!AO118</f>
      </c>
      <c r="D358">
        <f>'申込一覧表'!AC118</f>
      </c>
      <c r="E358" s="27">
        <v>0</v>
      </c>
      <c r="F358" s="27">
        <v>5</v>
      </c>
      <c r="G358" s="30" t="str">
        <f>'申込一覧表'!AT118</f>
        <v>999:99.99</v>
      </c>
    </row>
    <row r="359" spans="1:7" ht="12">
      <c r="A359">
        <f>IF('申込一覧表'!L119="","",'申込一覧表'!Z119)</f>
      </c>
      <c r="B359">
        <f>'申込一覧表'!AK119</f>
      </c>
      <c r="C359">
        <f>'申込一覧表'!AO119</f>
      </c>
      <c r="D359">
        <f>'申込一覧表'!AC119</f>
      </c>
      <c r="E359" s="27">
        <v>0</v>
      </c>
      <c r="F359" s="27">
        <v>5</v>
      </c>
      <c r="G359" s="30" t="str">
        <f>'申込一覧表'!AT119</f>
        <v>999:99.99</v>
      </c>
    </row>
    <row r="360" spans="1:7" ht="12">
      <c r="A360">
        <f>IF('申込一覧表'!L120="","",'申込一覧表'!Z120)</f>
      </c>
      <c r="B360">
        <f>'申込一覧表'!AK120</f>
      </c>
      <c r="C360">
        <f>'申込一覧表'!AO120</f>
      </c>
      <c r="D360">
        <f>'申込一覧表'!AC120</f>
      </c>
      <c r="E360" s="27">
        <v>0</v>
      </c>
      <c r="F360" s="27">
        <v>5</v>
      </c>
      <c r="G360" s="30" t="str">
        <f>'申込一覧表'!AT120</f>
        <v>999:99.99</v>
      </c>
    </row>
    <row r="361" spans="1:7" ht="12">
      <c r="A361">
        <f>IF('申込一覧表'!L121="","",'申込一覧表'!Z121)</f>
      </c>
      <c r="B361">
        <f>'申込一覧表'!AK121</f>
      </c>
      <c r="C361">
        <f>'申込一覧表'!AO121</f>
      </c>
      <c r="D361">
        <f>'申込一覧表'!AC121</f>
      </c>
      <c r="E361" s="27">
        <v>0</v>
      </c>
      <c r="F361" s="27">
        <v>5</v>
      </c>
      <c r="G361" s="30" t="str">
        <f>'申込一覧表'!AT121</f>
        <v>999:99.99</v>
      </c>
    </row>
    <row r="362" spans="1:7" ht="12">
      <c r="A362">
        <f>IF('申込一覧表'!L122="","",'申込一覧表'!Z122)</f>
      </c>
      <c r="B362">
        <f>'申込一覧表'!AK122</f>
      </c>
      <c r="C362">
        <f>'申込一覧表'!AO122</f>
      </c>
      <c r="D362">
        <f>'申込一覧表'!AC122</f>
      </c>
      <c r="E362" s="27">
        <v>0</v>
      </c>
      <c r="F362" s="27">
        <v>5</v>
      </c>
      <c r="G362" s="30" t="str">
        <f>'申込一覧表'!AT122</f>
        <v>999:99.99</v>
      </c>
    </row>
    <row r="363" spans="1:7" ht="12">
      <c r="A363">
        <f>IF('申込一覧表'!L123="","",'申込一覧表'!Z123)</f>
      </c>
      <c r="B363">
        <f>'申込一覧表'!AK123</f>
      </c>
      <c r="C363">
        <f>'申込一覧表'!AO123</f>
      </c>
      <c r="D363">
        <f>'申込一覧表'!AC123</f>
      </c>
      <c r="E363" s="27">
        <v>0</v>
      </c>
      <c r="F363" s="27">
        <v>5</v>
      </c>
      <c r="G363" s="30" t="str">
        <f>'申込一覧表'!AT123</f>
        <v>999:99.99</v>
      </c>
    </row>
    <row r="364" spans="1:7" ht="12">
      <c r="A364">
        <f>IF('申込一覧表'!L124="","",'申込一覧表'!Z124)</f>
      </c>
      <c r="B364">
        <f>'申込一覧表'!AK124</f>
      </c>
      <c r="C364">
        <f>'申込一覧表'!AO124</f>
      </c>
      <c r="D364">
        <f>'申込一覧表'!AC124</f>
      </c>
      <c r="E364" s="27">
        <v>0</v>
      </c>
      <c r="F364" s="27">
        <v>5</v>
      </c>
      <c r="G364" s="30" t="str">
        <f>'申込一覧表'!AT124</f>
        <v>999:99.99</v>
      </c>
    </row>
    <row r="365" spans="1:7" ht="12">
      <c r="A365">
        <f>IF('申込一覧表'!L125="","",'申込一覧表'!Z125)</f>
      </c>
      <c r="B365">
        <f>'申込一覧表'!AK125</f>
      </c>
      <c r="C365">
        <f>'申込一覧表'!AO125</f>
      </c>
      <c r="D365">
        <f>'申込一覧表'!AC125</f>
      </c>
      <c r="E365" s="27">
        <v>0</v>
      </c>
      <c r="F365" s="27">
        <v>5</v>
      </c>
      <c r="G365" s="30" t="str">
        <f>'申込一覧表'!AT125</f>
        <v>999:99.99</v>
      </c>
    </row>
    <row r="366" spans="1:7" ht="12">
      <c r="A366">
        <f>IF('申込一覧表'!L126="","",'申込一覧表'!Z126)</f>
      </c>
      <c r="B366">
        <f>'申込一覧表'!AK126</f>
      </c>
      <c r="C366">
        <f>'申込一覧表'!AO126</f>
      </c>
      <c r="D366">
        <f>'申込一覧表'!AC126</f>
      </c>
      <c r="E366" s="27">
        <v>0</v>
      </c>
      <c r="F366" s="27">
        <v>5</v>
      </c>
      <c r="G366" s="30" t="str">
        <f>'申込一覧表'!AT126</f>
        <v>999:99.99</v>
      </c>
    </row>
    <row r="367" spans="1:7" ht="12">
      <c r="A367" s="25">
        <f>IF('申込一覧表'!L127="","",'申込一覧表'!Z127)</f>
      </c>
      <c r="B367" s="25">
        <f>'申込一覧表'!AK127</f>
      </c>
      <c r="C367" s="25">
        <f>'申込一覧表'!AO127</f>
      </c>
      <c r="D367" s="25">
        <f>'申込一覧表'!AC127</f>
      </c>
      <c r="E367" s="28">
        <v>0</v>
      </c>
      <c r="F367" s="28">
        <v>5</v>
      </c>
      <c r="G367" s="25" t="str">
        <f>'申込一覧表'!AT127</f>
        <v>999:99.99</v>
      </c>
    </row>
    <row r="368" spans="1:7" ht="12">
      <c r="A368">
        <f>IF('申込一覧表'!N6="","",'申込一覧表'!Z6)</f>
      </c>
      <c r="B368" s="31">
        <f>'申込一覧表'!AL6</f>
      </c>
      <c r="C368" s="31">
        <f>'申込一覧表'!AP6</f>
      </c>
      <c r="D368" s="31">
        <f>'申込一覧表'!AC6</f>
      </c>
      <c r="E368" s="27">
        <v>0</v>
      </c>
      <c r="F368" s="27">
        <v>0</v>
      </c>
      <c r="G368" t="str">
        <f>'申込一覧表'!AU6</f>
        <v>999:99.99</v>
      </c>
    </row>
    <row r="369" spans="1:7" ht="12">
      <c r="A369">
        <f>IF('申込一覧表'!N7="","",'申込一覧表'!Z7)</f>
      </c>
      <c r="B369" s="30">
        <f>'申込一覧表'!AL7</f>
      </c>
      <c r="C369" s="30">
        <f>'申込一覧表'!AP7</f>
      </c>
      <c r="D369" s="30">
        <f>'申込一覧表'!AC7</f>
      </c>
      <c r="E369" s="27">
        <v>0</v>
      </c>
      <c r="F369" s="27">
        <v>0</v>
      </c>
      <c r="G369" t="str">
        <f>'申込一覧表'!AU7</f>
        <v>999:99.99</v>
      </c>
    </row>
    <row r="370" spans="1:7" ht="12">
      <c r="A370">
        <f>IF('申込一覧表'!N8="","",'申込一覧表'!Z8)</f>
      </c>
      <c r="B370" s="30">
        <f>'申込一覧表'!AL8</f>
      </c>
      <c r="C370" s="30">
        <f>'申込一覧表'!AP8</f>
      </c>
      <c r="D370" s="30">
        <f>'申込一覧表'!AC8</f>
      </c>
      <c r="E370" s="27">
        <v>0</v>
      </c>
      <c r="F370" s="27">
        <v>0</v>
      </c>
      <c r="G370" t="str">
        <f>'申込一覧表'!AU8</f>
        <v>999:99.99</v>
      </c>
    </row>
    <row r="371" spans="1:7" ht="12">
      <c r="A371">
        <f>IF('申込一覧表'!N9="","",'申込一覧表'!Z9)</f>
      </c>
      <c r="B371" s="30">
        <f>'申込一覧表'!AL9</f>
      </c>
      <c r="C371" s="30">
        <f>'申込一覧表'!AP9</f>
      </c>
      <c r="D371" s="30">
        <f>'申込一覧表'!AC9</f>
      </c>
      <c r="E371" s="27">
        <v>0</v>
      </c>
      <c r="F371" s="27">
        <v>0</v>
      </c>
      <c r="G371" t="str">
        <f>'申込一覧表'!AU9</f>
        <v>999:99.99</v>
      </c>
    </row>
    <row r="372" spans="1:7" ht="12">
      <c r="A372">
        <f>IF('申込一覧表'!N10="","",'申込一覧表'!Z10)</f>
      </c>
      <c r="B372" s="30">
        <f>'申込一覧表'!AL10</f>
      </c>
      <c r="C372" s="30">
        <f>'申込一覧表'!AP10</f>
      </c>
      <c r="D372" s="30">
        <f>'申込一覧表'!AC10</f>
      </c>
      <c r="E372" s="27">
        <v>0</v>
      </c>
      <c r="F372" s="27">
        <v>0</v>
      </c>
      <c r="G372" t="str">
        <f>'申込一覧表'!AU10</f>
        <v>999:99.99</v>
      </c>
    </row>
    <row r="373" spans="1:7" ht="12">
      <c r="A373">
        <f>IF('申込一覧表'!N11="","",'申込一覧表'!Z11)</f>
      </c>
      <c r="B373" s="30">
        <f>'申込一覧表'!AL11</f>
      </c>
      <c r="C373" s="30">
        <f>'申込一覧表'!AP11</f>
      </c>
      <c r="D373" s="30">
        <f>'申込一覧表'!AC11</f>
      </c>
      <c r="E373" s="27">
        <v>0</v>
      </c>
      <c r="F373" s="27">
        <v>0</v>
      </c>
      <c r="G373" t="str">
        <f>'申込一覧表'!AU11</f>
        <v>999:99.99</v>
      </c>
    </row>
    <row r="374" spans="1:7" ht="12">
      <c r="A374">
        <f>IF('申込一覧表'!N12="","",'申込一覧表'!Z12)</f>
      </c>
      <c r="B374" s="30">
        <f>'申込一覧表'!AL12</f>
      </c>
      <c r="C374" s="30">
        <f>'申込一覧表'!AP12</f>
      </c>
      <c r="D374" s="30">
        <f>'申込一覧表'!AC12</f>
      </c>
      <c r="E374" s="27">
        <v>0</v>
      </c>
      <c r="F374" s="27">
        <v>0</v>
      </c>
      <c r="G374" t="str">
        <f>'申込一覧表'!AU12</f>
        <v>999:99.99</v>
      </c>
    </row>
    <row r="375" spans="1:7" ht="12">
      <c r="A375">
        <f>IF('申込一覧表'!N13="","",'申込一覧表'!Z13)</f>
      </c>
      <c r="B375" s="30">
        <f>'申込一覧表'!AL13</f>
      </c>
      <c r="C375" s="30">
        <f>'申込一覧表'!AP13</f>
      </c>
      <c r="D375" s="30">
        <f>'申込一覧表'!AC13</f>
      </c>
      <c r="E375" s="27">
        <v>0</v>
      </c>
      <c r="F375" s="27">
        <v>0</v>
      </c>
      <c r="G375" t="str">
        <f>'申込一覧表'!AU13</f>
        <v>999:99.99</v>
      </c>
    </row>
    <row r="376" spans="1:7" ht="12">
      <c r="A376">
        <f>IF('申込一覧表'!N14="","",'申込一覧表'!Z14)</f>
      </c>
      <c r="B376" s="30">
        <f>'申込一覧表'!AL14</f>
      </c>
      <c r="C376" s="30">
        <f>'申込一覧表'!AP14</f>
      </c>
      <c r="D376" s="30">
        <f>'申込一覧表'!AC14</f>
      </c>
      <c r="E376" s="27">
        <v>0</v>
      </c>
      <c r="F376" s="27">
        <v>0</v>
      </c>
      <c r="G376" t="str">
        <f>'申込一覧表'!AU14</f>
        <v>999:99.99</v>
      </c>
    </row>
    <row r="377" spans="1:7" ht="12">
      <c r="A377">
        <f>IF('申込一覧表'!N15="","",'申込一覧表'!Z15)</f>
      </c>
      <c r="B377" s="30">
        <f>'申込一覧表'!AL15</f>
      </c>
      <c r="C377" s="30">
        <f>'申込一覧表'!AP15</f>
      </c>
      <c r="D377" s="30">
        <f>'申込一覧表'!AC15</f>
      </c>
      <c r="E377" s="27">
        <v>0</v>
      </c>
      <c r="F377" s="27">
        <v>0</v>
      </c>
      <c r="G377" t="str">
        <f>'申込一覧表'!AU15</f>
        <v>999:99.99</v>
      </c>
    </row>
    <row r="378" spans="1:7" ht="12">
      <c r="A378">
        <f>IF('申込一覧表'!N16="","",'申込一覧表'!Z16)</f>
      </c>
      <c r="B378" s="30">
        <f>'申込一覧表'!AL16</f>
      </c>
      <c r="C378" s="30">
        <f>'申込一覧表'!AP16</f>
      </c>
      <c r="D378" s="30">
        <f>'申込一覧表'!AC16</f>
      </c>
      <c r="E378" s="27">
        <v>0</v>
      </c>
      <c r="F378" s="27">
        <v>0</v>
      </c>
      <c r="G378" t="str">
        <f>'申込一覧表'!AU16</f>
        <v>999:99.99</v>
      </c>
    </row>
    <row r="379" spans="1:7" ht="12">
      <c r="A379">
        <f>IF('申込一覧表'!N17="","",'申込一覧表'!Z17)</f>
      </c>
      <c r="B379" s="30">
        <f>'申込一覧表'!AL17</f>
      </c>
      <c r="C379" s="30">
        <f>'申込一覧表'!AP17</f>
      </c>
      <c r="D379" s="30">
        <f>'申込一覧表'!AC17</f>
      </c>
      <c r="E379" s="27">
        <v>0</v>
      </c>
      <c r="F379" s="27">
        <v>0</v>
      </c>
      <c r="G379" t="str">
        <f>'申込一覧表'!AU17</f>
        <v>999:99.99</v>
      </c>
    </row>
    <row r="380" spans="1:7" ht="12">
      <c r="A380">
        <f>IF('申込一覧表'!N18="","",'申込一覧表'!Z18)</f>
      </c>
      <c r="B380" s="30">
        <f>'申込一覧表'!AL18</f>
      </c>
      <c r="C380" s="30">
        <f>'申込一覧表'!AP18</f>
      </c>
      <c r="D380" s="30">
        <f>'申込一覧表'!AC18</f>
      </c>
      <c r="E380" s="27">
        <v>0</v>
      </c>
      <c r="F380" s="27">
        <v>0</v>
      </c>
      <c r="G380" t="str">
        <f>'申込一覧表'!AU18</f>
        <v>999:99.99</v>
      </c>
    </row>
    <row r="381" spans="1:7" ht="12">
      <c r="A381">
        <f>IF('申込一覧表'!N19="","",'申込一覧表'!Z19)</f>
      </c>
      <c r="B381" s="30">
        <f>'申込一覧表'!AL19</f>
      </c>
      <c r="C381" s="30">
        <f>'申込一覧表'!AP19</f>
      </c>
      <c r="D381" s="30">
        <f>'申込一覧表'!AC19</f>
      </c>
      <c r="E381" s="27">
        <v>0</v>
      </c>
      <c r="F381" s="27">
        <v>0</v>
      </c>
      <c r="G381" t="str">
        <f>'申込一覧表'!AU19</f>
        <v>999:99.99</v>
      </c>
    </row>
    <row r="382" spans="1:7" ht="12">
      <c r="A382">
        <f>IF('申込一覧表'!N20="","",'申込一覧表'!Z20)</f>
      </c>
      <c r="B382" s="30">
        <f>'申込一覧表'!AL20</f>
      </c>
      <c r="C382" s="30">
        <f>'申込一覧表'!AP20</f>
      </c>
      <c r="D382" s="30">
        <f>'申込一覧表'!AC20</f>
      </c>
      <c r="E382" s="27">
        <v>0</v>
      </c>
      <c r="F382" s="27">
        <v>0</v>
      </c>
      <c r="G382" t="str">
        <f>'申込一覧表'!AU20</f>
        <v>999:99.99</v>
      </c>
    </row>
    <row r="383" spans="1:7" ht="12">
      <c r="A383">
        <f>IF('申込一覧表'!N21="","",'申込一覧表'!Z21)</f>
      </c>
      <c r="B383" s="30">
        <f>'申込一覧表'!AL21</f>
      </c>
      <c r="C383" s="30">
        <f>'申込一覧表'!AP21</f>
      </c>
      <c r="D383" s="30">
        <f>'申込一覧表'!AC21</f>
      </c>
      <c r="E383" s="27">
        <v>0</v>
      </c>
      <c r="F383" s="27">
        <v>0</v>
      </c>
      <c r="G383" t="str">
        <f>'申込一覧表'!AU21</f>
        <v>999:99.99</v>
      </c>
    </row>
    <row r="384" spans="1:7" ht="12">
      <c r="A384">
        <f>IF('申込一覧表'!N22="","",'申込一覧表'!Z22)</f>
      </c>
      <c r="B384" s="30">
        <f>'申込一覧表'!AL22</f>
      </c>
      <c r="C384" s="30">
        <f>'申込一覧表'!AP22</f>
      </c>
      <c r="D384" s="30">
        <f>'申込一覧表'!AC22</f>
      </c>
      <c r="E384" s="27">
        <v>0</v>
      </c>
      <c r="F384" s="27">
        <v>0</v>
      </c>
      <c r="G384" t="str">
        <f>'申込一覧表'!AU22</f>
        <v>999:99.99</v>
      </c>
    </row>
    <row r="385" spans="1:7" ht="12">
      <c r="A385">
        <f>IF('申込一覧表'!N23="","",'申込一覧表'!Z23)</f>
      </c>
      <c r="B385" s="30">
        <f>'申込一覧表'!AL23</f>
      </c>
      <c r="C385" s="30">
        <f>'申込一覧表'!AP23</f>
      </c>
      <c r="D385" s="30">
        <f>'申込一覧表'!AC23</f>
      </c>
      <c r="E385" s="27">
        <v>0</v>
      </c>
      <c r="F385" s="27">
        <v>0</v>
      </c>
      <c r="G385" t="str">
        <f>'申込一覧表'!AU23</f>
        <v>999:99.99</v>
      </c>
    </row>
    <row r="386" spans="1:7" ht="12">
      <c r="A386">
        <f>IF('申込一覧表'!N24="","",'申込一覧表'!Z24)</f>
      </c>
      <c r="B386" s="30">
        <f>'申込一覧表'!AL24</f>
      </c>
      <c r="C386" s="30">
        <f>'申込一覧表'!AP24</f>
      </c>
      <c r="D386" s="30">
        <f>'申込一覧表'!AC24</f>
      </c>
      <c r="E386" s="27">
        <v>0</v>
      </c>
      <c r="F386" s="27">
        <v>0</v>
      </c>
      <c r="G386" t="str">
        <f>'申込一覧表'!AU24</f>
        <v>999:99.99</v>
      </c>
    </row>
    <row r="387" spans="1:7" ht="12">
      <c r="A387">
        <f>IF('申込一覧表'!N25="","",'申込一覧表'!Z25)</f>
      </c>
      <c r="B387" s="30">
        <f>'申込一覧表'!AL25</f>
      </c>
      <c r="C387" s="30">
        <f>'申込一覧表'!AP25</f>
      </c>
      <c r="D387" s="30">
        <f>'申込一覧表'!AC25</f>
      </c>
      <c r="E387" s="27">
        <v>0</v>
      </c>
      <c r="F387" s="27">
        <v>0</v>
      </c>
      <c r="G387" t="str">
        <f>'申込一覧表'!AU25</f>
        <v>999:99.99</v>
      </c>
    </row>
    <row r="388" spans="1:7" ht="12">
      <c r="A388">
        <f>IF('申込一覧表'!N26="","",'申込一覧表'!Z26)</f>
      </c>
      <c r="B388" s="30">
        <f>'申込一覧表'!AL26</f>
      </c>
      <c r="C388" s="30">
        <f>'申込一覧表'!AP26</f>
      </c>
      <c r="D388" s="30">
        <f>'申込一覧表'!AC26</f>
      </c>
      <c r="E388" s="27">
        <v>0</v>
      </c>
      <c r="F388" s="27">
        <v>0</v>
      </c>
      <c r="G388" t="str">
        <f>'申込一覧表'!AU26</f>
        <v>999:99.99</v>
      </c>
    </row>
    <row r="389" spans="1:7" ht="12">
      <c r="A389">
        <f>IF('申込一覧表'!N27="","",'申込一覧表'!Z27)</f>
      </c>
      <c r="B389" s="30">
        <f>'申込一覧表'!AL27</f>
      </c>
      <c r="C389" s="30">
        <f>'申込一覧表'!AP27</f>
      </c>
      <c r="D389" s="30">
        <f>'申込一覧表'!AC27</f>
      </c>
      <c r="E389" s="27">
        <v>0</v>
      </c>
      <c r="F389" s="27">
        <v>0</v>
      </c>
      <c r="G389" t="str">
        <f>'申込一覧表'!AU27</f>
        <v>999:99.99</v>
      </c>
    </row>
    <row r="390" spans="1:7" ht="12">
      <c r="A390">
        <f>IF('申込一覧表'!N28="","",'申込一覧表'!Z28)</f>
      </c>
      <c r="B390" s="30">
        <f>'申込一覧表'!AL28</f>
      </c>
      <c r="C390" s="30">
        <f>'申込一覧表'!AP28</f>
      </c>
      <c r="D390" s="30">
        <f>'申込一覧表'!AC28</f>
      </c>
      <c r="E390" s="27">
        <v>0</v>
      </c>
      <c r="F390" s="27">
        <v>0</v>
      </c>
      <c r="G390" t="str">
        <f>'申込一覧表'!AU28</f>
        <v>999:99.99</v>
      </c>
    </row>
    <row r="391" spans="1:7" ht="12">
      <c r="A391">
        <f>IF('申込一覧表'!N29="","",'申込一覧表'!Z29)</f>
      </c>
      <c r="B391" s="30">
        <f>'申込一覧表'!AL29</f>
      </c>
      <c r="C391" s="30">
        <f>'申込一覧表'!AP29</f>
      </c>
      <c r="D391" s="30">
        <f>'申込一覧表'!AC29</f>
      </c>
      <c r="E391" s="27">
        <v>0</v>
      </c>
      <c r="F391" s="27">
        <v>0</v>
      </c>
      <c r="G391" t="str">
        <f>'申込一覧表'!AU29</f>
        <v>999:99.99</v>
      </c>
    </row>
    <row r="392" spans="1:7" ht="12">
      <c r="A392">
        <f>IF('申込一覧表'!N30="","",'申込一覧表'!Z30)</f>
      </c>
      <c r="B392" s="30">
        <f>'申込一覧表'!AL30</f>
      </c>
      <c r="C392" s="30">
        <f>'申込一覧表'!AP30</f>
      </c>
      <c r="D392" s="30">
        <f>'申込一覧表'!AC30</f>
      </c>
      <c r="E392" s="27">
        <v>0</v>
      </c>
      <c r="F392" s="27">
        <v>0</v>
      </c>
      <c r="G392" t="str">
        <f>'申込一覧表'!AU30</f>
        <v>999:99.99</v>
      </c>
    </row>
    <row r="393" spans="1:7" ht="12">
      <c r="A393">
        <f>IF('申込一覧表'!N31="","",'申込一覧表'!Z31)</f>
      </c>
      <c r="B393" s="30">
        <f>'申込一覧表'!AL31</f>
      </c>
      <c r="C393" s="30">
        <f>'申込一覧表'!AP31</f>
      </c>
      <c r="D393" s="30">
        <f>'申込一覧表'!AC31</f>
      </c>
      <c r="E393" s="27">
        <v>0</v>
      </c>
      <c r="F393" s="27">
        <v>0</v>
      </c>
      <c r="G393" t="str">
        <f>'申込一覧表'!AU31</f>
        <v>999:99.99</v>
      </c>
    </row>
    <row r="394" spans="1:7" ht="12">
      <c r="A394">
        <f>IF('申込一覧表'!N32="","",'申込一覧表'!Z32)</f>
      </c>
      <c r="B394" s="30">
        <f>'申込一覧表'!AL32</f>
      </c>
      <c r="C394" s="30">
        <f>'申込一覧表'!AP32</f>
      </c>
      <c r="D394" s="30">
        <f>'申込一覧表'!AC32</f>
      </c>
      <c r="E394" s="27">
        <v>0</v>
      </c>
      <c r="F394" s="27">
        <v>0</v>
      </c>
      <c r="G394" t="str">
        <f>'申込一覧表'!AU32</f>
        <v>999:99.99</v>
      </c>
    </row>
    <row r="395" spans="1:7" ht="12">
      <c r="A395">
        <f>IF('申込一覧表'!N33="","",'申込一覧表'!Z33)</f>
      </c>
      <c r="B395" s="30">
        <f>'申込一覧表'!AL33</f>
      </c>
      <c r="C395" s="30">
        <f>'申込一覧表'!AP33</f>
      </c>
      <c r="D395" s="30">
        <f>'申込一覧表'!AC33</f>
      </c>
      <c r="E395" s="27">
        <v>0</v>
      </c>
      <c r="F395" s="27">
        <v>0</v>
      </c>
      <c r="G395" t="str">
        <f>'申込一覧表'!AU33</f>
        <v>999:99.99</v>
      </c>
    </row>
    <row r="396" spans="1:7" ht="12">
      <c r="A396">
        <f>IF('申込一覧表'!N34="","",'申込一覧表'!Z34)</f>
      </c>
      <c r="B396" s="30">
        <f>'申込一覧表'!AL34</f>
      </c>
      <c r="C396" s="30">
        <f>'申込一覧表'!AP34</f>
      </c>
      <c r="D396" s="30">
        <f>'申込一覧表'!AC34</f>
      </c>
      <c r="E396" s="27">
        <v>0</v>
      </c>
      <c r="F396" s="27">
        <v>0</v>
      </c>
      <c r="G396" t="str">
        <f>'申込一覧表'!AU34</f>
        <v>999:99.99</v>
      </c>
    </row>
    <row r="397" spans="1:7" ht="12">
      <c r="A397">
        <f>IF('申込一覧表'!N35="","",'申込一覧表'!Z35)</f>
      </c>
      <c r="B397" s="30">
        <f>'申込一覧表'!AL35</f>
      </c>
      <c r="C397" s="30">
        <f>'申込一覧表'!AP35</f>
      </c>
      <c r="D397" s="30">
        <f>'申込一覧表'!AC35</f>
      </c>
      <c r="E397" s="27">
        <v>0</v>
      </c>
      <c r="F397" s="27">
        <v>0</v>
      </c>
      <c r="G397" t="str">
        <f>'申込一覧表'!AU35</f>
        <v>999:99.99</v>
      </c>
    </row>
    <row r="398" spans="1:7" ht="12">
      <c r="A398">
        <f>IF('申込一覧表'!N36="","",'申込一覧表'!Z36)</f>
      </c>
      <c r="B398" s="30">
        <f>'申込一覧表'!AL36</f>
      </c>
      <c r="C398" s="30">
        <f>'申込一覧表'!AP36</f>
      </c>
      <c r="D398" s="30">
        <f>'申込一覧表'!AC36</f>
      </c>
      <c r="E398" s="27">
        <v>0</v>
      </c>
      <c r="F398" s="27">
        <v>0</v>
      </c>
      <c r="G398" t="str">
        <f>'申込一覧表'!AU36</f>
        <v>999:99.99</v>
      </c>
    </row>
    <row r="399" spans="1:7" ht="12">
      <c r="A399">
        <f>IF('申込一覧表'!N37="","",'申込一覧表'!Z37)</f>
      </c>
      <c r="B399" s="30">
        <f>'申込一覧表'!AL37</f>
      </c>
      <c r="C399" s="30">
        <f>'申込一覧表'!AP37</f>
      </c>
      <c r="D399" s="30">
        <f>'申込一覧表'!AC37</f>
      </c>
      <c r="E399" s="27">
        <v>0</v>
      </c>
      <c r="F399" s="27">
        <v>0</v>
      </c>
      <c r="G399" t="str">
        <f>'申込一覧表'!AU37</f>
        <v>999:99.99</v>
      </c>
    </row>
    <row r="400" spans="1:7" ht="12">
      <c r="A400">
        <f>IF('申込一覧表'!N38="","",'申込一覧表'!Z38)</f>
      </c>
      <c r="B400" s="30">
        <f>'申込一覧表'!AL38</f>
      </c>
      <c r="C400" s="30">
        <f>'申込一覧表'!AP38</f>
      </c>
      <c r="D400" s="30">
        <f>'申込一覧表'!AC38</f>
      </c>
      <c r="E400" s="27">
        <v>0</v>
      </c>
      <c r="F400" s="27">
        <v>0</v>
      </c>
      <c r="G400" t="str">
        <f>'申込一覧表'!AU38</f>
        <v>999:99.99</v>
      </c>
    </row>
    <row r="401" spans="1:7" ht="12">
      <c r="A401">
        <f>IF('申込一覧表'!N39="","",'申込一覧表'!Z39)</f>
      </c>
      <c r="B401" s="30">
        <f>'申込一覧表'!AL39</f>
      </c>
      <c r="C401" s="30">
        <f>'申込一覧表'!AP39</f>
      </c>
      <c r="D401" s="30">
        <f>'申込一覧表'!AC39</f>
      </c>
      <c r="E401" s="27">
        <v>0</v>
      </c>
      <c r="F401" s="27">
        <v>0</v>
      </c>
      <c r="G401" t="str">
        <f>'申込一覧表'!AU39</f>
        <v>999:99.99</v>
      </c>
    </row>
    <row r="402" spans="1:7" ht="12">
      <c r="A402">
        <f>IF('申込一覧表'!N40="","",'申込一覧表'!Z40)</f>
      </c>
      <c r="B402" s="30">
        <f>'申込一覧表'!AL40</f>
      </c>
      <c r="C402" s="30">
        <f>'申込一覧表'!AP40</f>
      </c>
      <c r="D402" s="30">
        <f>'申込一覧表'!AC40</f>
      </c>
      <c r="E402" s="27">
        <v>0</v>
      </c>
      <c r="F402" s="27">
        <v>0</v>
      </c>
      <c r="G402" t="str">
        <f>'申込一覧表'!AU40</f>
        <v>999:99.99</v>
      </c>
    </row>
    <row r="403" spans="1:7" ht="12">
      <c r="A403">
        <f>IF('申込一覧表'!N41="","",'申込一覧表'!Z41)</f>
      </c>
      <c r="B403" s="30">
        <f>'申込一覧表'!AL41</f>
      </c>
      <c r="C403" s="30">
        <f>'申込一覧表'!AP41</f>
      </c>
      <c r="D403" s="30">
        <f>'申込一覧表'!AC41</f>
      </c>
      <c r="E403" s="27">
        <v>0</v>
      </c>
      <c r="F403" s="27">
        <v>0</v>
      </c>
      <c r="G403" t="str">
        <f>'申込一覧表'!AU41</f>
        <v>999:99.99</v>
      </c>
    </row>
    <row r="404" spans="1:7" ht="12">
      <c r="A404">
        <f>IF('申込一覧表'!N42="","",'申込一覧表'!Z42)</f>
      </c>
      <c r="B404" s="30">
        <f>'申込一覧表'!AL42</f>
      </c>
      <c r="C404" s="30">
        <f>'申込一覧表'!AP42</f>
      </c>
      <c r="D404" s="30">
        <f>'申込一覧表'!AC42</f>
      </c>
      <c r="E404" s="27">
        <v>0</v>
      </c>
      <c r="F404" s="27">
        <v>0</v>
      </c>
      <c r="G404" t="str">
        <f>'申込一覧表'!AU42</f>
        <v>999:99.99</v>
      </c>
    </row>
    <row r="405" spans="1:7" ht="12">
      <c r="A405">
        <f>IF('申込一覧表'!N43="","",'申込一覧表'!Z43)</f>
      </c>
      <c r="B405" s="30">
        <f>'申込一覧表'!AL43</f>
      </c>
      <c r="C405" s="30">
        <f>'申込一覧表'!AP43</f>
      </c>
      <c r="D405" s="30">
        <f>'申込一覧表'!AC43</f>
      </c>
      <c r="E405" s="27">
        <v>0</v>
      </c>
      <c r="F405" s="27">
        <v>0</v>
      </c>
      <c r="G405" t="str">
        <f>'申込一覧表'!AU43</f>
        <v>999:99.99</v>
      </c>
    </row>
    <row r="406" spans="1:7" ht="12">
      <c r="A406">
        <f>IF('申込一覧表'!N44="","",'申込一覧表'!Z44)</f>
      </c>
      <c r="B406" s="30">
        <f>'申込一覧表'!AL44</f>
      </c>
      <c r="C406" s="30">
        <f>'申込一覧表'!AP44</f>
      </c>
      <c r="D406" s="30">
        <f>'申込一覧表'!AC44</f>
      </c>
      <c r="E406" s="27">
        <v>0</v>
      </c>
      <c r="F406" s="27">
        <v>0</v>
      </c>
      <c r="G406" t="str">
        <f>'申込一覧表'!AU44</f>
        <v>999:99.99</v>
      </c>
    </row>
    <row r="407" spans="1:7" ht="12">
      <c r="A407">
        <f>IF('申込一覧表'!N45="","",'申込一覧表'!Z45)</f>
      </c>
      <c r="B407" s="30">
        <f>'申込一覧表'!AL45</f>
      </c>
      <c r="C407" s="30">
        <f>'申込一覧表'!AP45</f>
      </c>
      <c r="D407" s="30">
        <f>'申込一覧表'!AC45</f>
      </c>
      <c r="E407" s="27">
        <v>0</v>
      </c>
      <c r="F407" s="27">
        <v>0</v>
      </c>
      <c r="G407" t="str">
        <f>'申込一覧表'!AU45</f>
        <v>999:99.99</v>
      </c>
    </row>
    <row r="408" spans="1:7" ht="12">
      <c r="A408">
        <f>IF('申込一覧表'!N46="","",'申込一覧表'!Z46)</f>
      </c>
      <c r="B408" s="30">
        <f>'申込一覧表'!AL46</f>
      </c>
      <c r="C408" s="30">
        <f>'申込一覧表'!AP46</f>
      </c>
      <c r="D408" s="30">
        <f>'申込一覧表'!AC46</f>
      </c>
      <c r="E408" s="27">
        <v>0</v>
      </c>
      <c r="F408" s="27">
        <v>0</v>
      </c>
      <c r="G408" t="str">
        <f>'申込一覧表'!AU46</f>
        <v>999:99.99</v>
      </c>
    </row>
    <row r="409" spans="1:7" ht="12">
      <c r="A409">
        <f>IF('申込一覧表'!N47="","",'申込一覧表'!Z47)</f>
      </c>
      <c r="B409" s="30">
        <f>'申込一覧表'!AL47</f>
      </c>
      <c r="C409" s="30">
        <f>'申込一覧表'!AP47</f>
      </c>
      <c r="D409" s="30">
        <f>'申込一覧表'!AC47</f>
      </c>
      <c r="E409" s="27">
        <v>0</v>
      </c>
      <c r="F409" s="27">
        <v>0</v>
      </c>
      <c r="G409" t="str">
        <f>'申込一覧表'!AU47</f>
        <v>999:99.99</v>
      </c>
    </row>
    <row r="410" spans="1:7" ht="12">
      <c r="A410">
        <f>IF('申込一覧表'!N48="","",'申込一覧表'!Z48)</f>
      </c>
      <c r="B410" s="30">
        <f>'申込一覧表'!AL48</f>
      </c>
      <c r="C410" s="30">
        <f>'申込一覧表'!AP48</f>
      </c>
      <c r="D410" s="30">
        <f>'申込一覧表'!AC48</f>
      </c>
      <c r="E410" s="27">
        <v>0</v>
      </c>
      <c r="F410" s="27">
        <v>0</v>
      </c>
      <c r="G410" t="str">
        <f>'申込一覧表'!AU48</f>
        <v>999:99.99</v>
      </c>
    </row>
    <row r="411" spans="1:7" ht="12">
      <c r="A411">
        <f>IF('申込一覧表'!N49="","",'申込一覧表'!Z49)</f>
      </c>
      <c r="B411" s="30">
        <f>'申込一覧表'!AL49</f>
      </c>
      <c r="C411" s="30">
        <f>'申込一覧表'!AP49</f>
      </c>
      <c r="D411" s="30">
        <f>'申込一覧表'!AC49</f>
      </c>
      <c r="E411" s="27">
        <v>0</v>
      </c>
      <c r="F411" s="27">
        <v>0</v>
      </c>
      <c r="G411" t="str">
        <f>'申込一覧表'!AU49</f>
        <v>999:99.99</v>
      </c>
    </row>
    <row r="412" spans="1:7" ht="12">
      <c r="A412">
        <f>IF('申込一覧表'!N50="","",'申込一覧表'!Z50)</f>
      </c>
      <c r="B412" s="30">
        <f>'申込一覧表'!AL50</f>
      </c>
      <c r="C412" s="30">
        <f>'申込一覧表'!AP50</f>
      </c>
      <c r="D412" s="30">
        <f>'申込一覧表'!AC50</f>
      </c>
      <c r="E412" s="27">
        <v>0</v>
      </c>
      <c r="F412" s="27">
        <v>0</v>
      </c>
      <c r="G412" t="str">
        <f>'申込一覧表'!AU50</f>
        <v>999:99.99</v>
      </c>
    </row>
    <row r="413" spans="1:7" ht="12">
      <c r="A413">
        <f>IF('申込一覧表'!N51="","",'申込一覧表'!Z51)</f>
      </c>
      <c r="B413" s="30">
        <f>'申込一覧表'!AL51</f>
      </c>
      <c r="C413" s="30">
        <f>'申込一覧表'!AP51</f>
      </c>
      <c r="D413" s="30">
        <f>'申込一覧表'!AC51</f>
      </c>
      <c r="E413" s="27">
        <v>0</v>
      </c>
      <c r="F413" s="27">
        <v>0</v>
      </c>
      <c r="G413" t="str">
        <f>'申込一覧表'!AU51</f>
        <v>999:99.99</v>
      </c>
    </row>
    <row r="414" spans="1:7" ht="12">
      <c r="A414">
        <f>IF('申込一覧表'!N52="","",'申込一覧表'!Z52)</f>
      </c>
      <c r="B414" s="30">
        <f>'申込一覧表'!AL52</f>
      </c>
      <c r="C414" s="30">
        <f>'申込一覧表'!AP52</f>
      </c>
      <c r="D414" s="30">
        <f>'申込一覧表'!AC52</f>
      </c>
      <c r="E414" s="27">
        <v>0</v>
      </c>
      <c r="F414" s="27">
        <v>0</v>
      </c>
      <c r="G414" t="str">
        <f>'申込一覧表'!AU52</f>
        <v>999:99.99</v>
      </c>
    </row>
    <row r="415" spans="1:7" ht="12">
      <c r="A415">
        <f>IF('申込一覧表'!N53="","",'申込一覧表'!Z53)</f>
      </c>
      <c r="B415" s="30">
        <f>'申込一覧表'!AL53</f>
      </c>
      <c r="C415" s="30">
        <f>'申込一覧表'!AP53</f>
      </c>
      <c r="D415" s="30">
        <f>'申込一覧表'!AC53</f>
      </c>
      <c r="E415" s="27">
        <v>0</v>
      </c>
      <c r="F415" s="27">
        <v>0</v>
      </c>
      <c r="G415" t="str">
        <f>'申込一覧表'!AU53</f>
        <v>999:99.99</v>
      </c>
    </row>
    <row r="416" spans="1:7" ht="12">
      <c r="A416">
        <f>IF('申込一覧表'!N54="","",'申込一覧表'!Z54)</f>
      </c>
      <c r="B416" s="30">
        <f>'申込一覧表'!AL54</f>
      </c>
      <c r="C416" s="30">
        <f>'申込一覧表'!AP54</f>
      </c>
      <c r="D416" s="30">
        <f>'申込一覧表'!AC54</f>
      </c>
      <c r="E416" s="27">
        <v>0</v>
      </c>
      <c r="F416" s="27">
        <v>0</v>
      </c>
      <c r="G416" t="str">
        <f>'申込一覧表'!AU54</f>
        <v>999:99.99</v>
      </c>
    </row>
    <row r="417" spans="1:7" ht="12">
      <c r="A417">
        <f>IF('申込一覧表'!N55="","",'申込一覧表'!Z55)</f>
      </c>
      <c r="B417" s="30">
        <f>'申込一覧表'!AL55</f>
      </c>
      <c r="C417" s="30">
        <f>'申込一覧表'!AP55</f>
      </c>
      <c r="D417" s="30">
        <f>'申込一覧表'!AC55</f>
      </c>
      <c r="E417" s="27">
        <v>0</v>
      </c>
      <c r="F417" s="27">
        <v>0</v>
      </c>
      <c r="G417" t="str">
        <f>'申込一覧表'!AU55</f>
        <v>999:99.99</v>
      </c>
    </row>
    <row r="418" spans="1:7" ht="12">
      <c r="A418">
        <f>IF('申込一覧表'!N56="","",'申込一覧表'!Z56)</f>
      </c>
      <c r="B418" s="30">
        <f>'申込一覧表'!AL56</f>
      </c>
      <c r="C418" s="30">
        <f>'申込一覧表'!AP56</f>
      </c>
      <c r="D418" s="30">
        <f>'申込一覧表'!AC56</f>
      </c>
      <c r="E418" s="27">
        <v>0</v>
      </c>
      <c r="F418" s="27">
        <v>0</v>
      </c>
      <c r="G418" t="str">
        <f>'申込一覧表'!AU56</f>
        <v>999:99.99</v>
      </c>
    </row>
    <row r="419" spans="1:7" ht="12">
      <c r="A419">
        <f>IF('申込一覧表'!N57="","",'申込一覧表'!Z57)</f>
      </c>
      <c r="B419" s="30">
        <f>'申込一覧表'!AL57</f>
      </c>
      <c r="C419" s="30">
        <f>'申込一覧表'!AP57</f>
      </c>
      <c r="D419" s="30">
        <f>'申込一覧表'!AC57</f>
      </c>
      <c r="E419" s="27">
        <v>0</v>
      </c>
      <c r="F419" s="27">
        <v>0</v>
      </c>
      <c r="G419" t="str">
        <f>'申込一覧表'!AU57</f>
        <v>999:99.99</v>
      </c>
    </row>
    <row r="420" spans="1:7" ht="12">
      <c r="A420">
        <f>IF('申込一覧表'!N58="","",'申込一覧表'!Z58)</f>
      </c>
      <c r="B420" s="30">
        <f>'申込一覧表'!AL58</f>
      </c>
      <c r="C420" s="30">
        <f>'申込一覧表'!AP58</f>
      </c>
      <c r="D420" s="30">
        <f>'申込一覧表'!AC58</f>
      </c>
      <c r="E420" s="27">
        <v>0</v>
      </c>
      <c r="F420" s="27">
        <v>0</v>
      </c>
      <c r="G420" t="str">
        <f>'申込一覧表'!AU58</f>
        <v>999:99.99</v>
      </c>
    </row>
    <row r="421" spans="1:7" ht="12">
      <c r="A421">
        <f>IF('申込一覧表'!N59="","",'申込一覧表'!Z59)</f>
      </c>
      <c r="B421" s="30">
        <f>'申込一覧表'!AL59</f>
      </c>
      <c r="C421" s="30">
        <f>'申込一覧表'!AP59</f>
      </c>
      <c r="D421" s="30">
        <f>'申込一覧表'!AC59</f>
      </c>
      <c r="E421" s="27">
        <v>0</v>
      </c>
      <c r="F421" s="27">
        <v>0</v>
      </c>
      <c r="G421" t="str">
        <f>'申込一覧表'!AU59</f>
        <v>999:99.99</v>
      </c>
    </row>
    <row r="422" spans="1:7" ht="12">
      <c r="A422">
        <f>IF('申込一覧表'!N60="","",'申込一覧表'!Z60)</f>
      </c>
      <c r="B422" s="30">
        <f>'申込一覧表'!AL60</f>
      </c>
      <c r="C422" s="30">
        <f>'申込一覧表'!AP60</f>
      </c>
      <c r="D422" s="30">
        <f>'申込一覧表'!AC60</f>
      </c>
      <c r="E422" s="27">
        <v>0</v>
      </c>
      <c r="F422" s="27">
        <v>0</v>
      </c>
      <c r="G422" t="str">
        <f>'申込一覧表'!AU60</f>
        <v>999:99.99</v>
      </c>
    </row>
    <row r="423" spans="1:7" ht="12">
      <c r="A423">
        <f>IF('申込一覧表'!N61="","",'申込一覧表'!Z61)</f>
      </c>
      <c r="B423" s="30">
        <f>'申込一覧表'!AL61</f>
      </c>
      <c r="C423" s="30">
        <f>'申込一覧表'!AP61</f>
      </c>
      <c r="D423" s="30">
        <f>'申込一覧表'!AC61</f>
      </c>
      <c r="E423" s="27">
        <v>0</v>
      </c>
      <c r="F423" s="27">
        <v>0</v>
      </c>
      <c r="G423" t="str">
        <f>'申込一覧表'!AU61</f>
        <v>999:99.99</v>
      </c>
    </row>
    <row r="424" spans="1:7" ht="12">
      <c r="A424">
        <f>IF('申込一覧表'!N62="","",'申込一覧表'!Z62)</f>
      </c>
      <c r="B424" s="30">
        <f>'申込一覧表'!AL62</f>
      </c>
      <c r="C424" s="30">
        <f>'申込一覧表'!AP62</f>
      </c>
      <c r="D424" s="30">
        <f>'申込一覧表'!AC62</f>
      </c>
      <c r="E424" s="27">
        <v>0</v>
      </c>
      <c r="F424" s="27">
        <v>0</v>
      </c>
      <c r="G424" t="str">
        <f>'申込一覧表'!AU62</f>
        <v>999:99.99</v>
      </c>
    </row>
    <row r="425" spans="1:7" ht="12">
      <c r="A425">
        <f>IF('申込一覧表'!N63="","",'申込一覧表'!Z63)</f>
      </c>
      <c r="B425" s="30">
        <f>'申込一覧表'!AL63</f>
      </c>
      <c r="C425" s="30">
        <f>'申込一覧表'!AP63</f>
      </c>
      <c r="D425" s="30">
        <f>'申込一覧表'!AC63</f>
      </c>
      <c r="E425" s="27">
        <v>0</v>
      </c>
      <c r="F425" s="27">
        <v>0</v>
      </c>
      <c r="G425" t="str">
        <f>'申込一覧表'!AU63</f>
        <v>999:99.99</v>
      </c>
    </row>
    <row r="426" spans="1:7" ht="12">
      <c r="A426">
        <f>IF('申込一覧表'!N64="","",'申込一覧表'!Z64)</f>
      </c>
      <c r="B426" s="30">
        <f>'申込一覧表'!AL64</f>
      </c>
      <c r="C426" s="30">
        <f>'申込一覧表'!AP64</f>
      </c>
      <c r="D426" s="30">
        <f>'申込一覧表'!AC64</f>
      </c>
      <c r="E426" s="27">
        <v>0</v>
      </c>
      <c r="F426" s="27">
        <v>0</v>
      </c>
      <c r="G426" t="str">
        <f>'申込一覧表'!AU64</f>
        <v>999:99.99</v>
      </c>
    </row>
    <row r="427" spans="1:7" ht="12">
      <c r="A427" s="25">
        <f>IF('申込一覧表'!N65="","",'申込一覧表'!Z65)</f>
      </c>
      <c r="B427" s="25">
        <f>'申込一覧表'!AL65</f>
      </c>
      <c r="C427" s="25">
        <f>'申込一覧表'!AP65</f>
      </c>
      <c r="D427" s="25">
        <f>'申込一覧表'!AC65</f>
      </c>
      <c r="E427" s="28">
        <v>0</v>
      </c>
      <c r="F427" s="28">
        <v>0</v>
      </c>
      <c r="G427" s="25" t="str">
        <f>'申込一覧表'!AU65</f>
        <v>999:99.99</v>
      </c>
    </row>
    <row r="428" spans="2:6" ht="12">
      <c r="B428" s="30"/>
      <c r="C428" s="30"/>
      <c r="D428" s="30"/>
      <c r="E428" s="27"/>
      <c r="F428" s="27"/>
    </row>
    <row r="429" spans="1:7" ht="12">
      <c r="A429" s="25"/>
      <c r="B429" s="25"/>
      <c r="C429" s="25"/>
      <c r="D429" s="25"/>
      <c r="E429" s="28"/>
      <c r="F429" s="28"/>
      <c r="G429" s="25"/>
    </row>
    <row r="430" spans="1:7" ht="12">
      <c r="A430">
        <f>IF('申込一覧表'!N68="","",'申込一覧表'!Z68)</f>
      </c>
      <c r="B430" s="30">
        <f>'申込一覧表'!AL68</f>
      </c>
      <c r="C430" s="30">
        <f>'申込一覧表'!AP68</f>
      </c>
      <c r="D430" s="30">
        <f>'申込一覧表'!AC68</f>
      </c>
      <c r="E430" s="27">
        <v>0</v>
      </c>
      <c r="F430" s="27">
        <v>5</v>
      </c>
      <c r="G430" t="str">
        <f>'申込一覧表'!AU68</f>
        <v>999:99.99</v>
      </c>
    </row>
    <row r="431" spans="1:7" ht="12">
      <c r="A431">
        <f>IF('申込一覧表'!N69="","",'申込一覧表'!Z69)</f>
      </c>
      <c r="B431" s="30">
        <f>'申込一覧表'!AL69</f>
      </c>
      <c r="C431" s="30">
        <f>'申込一覧表'!AP69</f>
      </c>
      <c r="D431" s="30">
        <f>'申込一覧表'!AC69</f>
      </c>
      <c r="E431" s="27">
        <v>0</v>
      </c>
      <c r="F431" s="27">
        <v>5</v>
      </c>
      <c r="G431" t="str">
        <f>'申込一覧表'!AU69</f>
        <v>999:99.99</v>
      </c>
    </row>
    <row r="432" spans="1:7" ht="12">
      <c r="A432">
        <f>IF('申込一覧表'!N70="","",'申込一覧表'!Z70)</f>
      </c>
      <c r="B432" s="30">
        <f>'申込一覧表'!AL70</f>
      </c>
      <c r="C432" s="30">
        <f>'申込一覧表'!AP70</f>
      </c>
      <c r="D432" s="30">
        <f>'申込一覧表'!AC70</f>
      </c>
      <c r="E432" s="27">
        <v>0</v>
      </c>
      <c r="F432" s="27">
        <v>5</v>
      </c>
      <c r="G432" t="str">
        <f>'申込一覧表'!AU70</f>
        <v>999:99.99</v>
      </c>
    </row>
    <row r="433" spans="1:7" ht="12">
      <c r="A433">
        <f>IF('申込一覧表'!N71="","",'申込一覧表'!Z71)</f>
      </c>
      <c r="B433" s="30">
        <f>'申込一覧表'!AL71</f>
      </c>
      <c r="C433" s="30">
        <f>'申込一覧表'!AP71</f>
      </c>
      <c r="D433" s="30">
        <f>'申込一覧表'!AC71</f>
      </c>
      <c r="E433" s="27">
        <v>0</v>
      </c>
      <c r="F433" s="27">
        <v>5</v>
      </c>
      <c r="G433" t="str">
        <f>'申込一覧表'!AU71</f>
        <v>999:99.99</v>
      </c>
    </row>
    <row r="434" spans="1:7" ht="12">
      <c r="A434">
        <f>IF('申込一覧表'!N72="","",'申込一覧表'!Z72)</f>
      </c>
      <c r="B434" s="30">
        <f>'申込一覧表'!AL72</f>
      </c>
      <c r="C434" s="30">
        <f>'申込一覧表'!AP72</f>
      </c>
      <c r="D434" s="30">
        <f>'申込一覧表'!AC72</f>
      </c>
      <c r="E434" s="27">
        <v>0</v>
      </c>
      <c r="F434" s="27">
        <v>5</v>
      </c>
      <c r="G434" t="str">
        <f>'申込一覧表'!AU72</f>
        <v>999:99.99</v>
      </c>
    </row>
    <row r="435" spans="1:7" ht="12">
      <c r="A435">
        <f>IF('申込一覧表'!N73="","",'申込一覧表'!Z73)</f>
      </c>
      <c r="B435" s="30">
        <f>'申込一覧表'!AL73</f>
      </c>
      <c r="C435" s="30">
        <f>'申込一覧表'!AP73</f>
      </c>
      <c r="D435" s="30">
        <f>'申込一覧表'!AC73</f>
      </c>
      <c r="E435" s="27">
        <v>0</v>
      </c>
      <c r="F435" s="27">
        <v>5</v>
      </c>
      <c r="G435" t="str">
        <f>'申込一覧表'!AU73</f>
        <v>999:99.99</v>
      </c>
    </row>
    <row r="436" spans="1:7" ht="12">
      <c r="A436">
        <f>IF('申込一覧表'!N74="","",'申込一覧表'!Z74)</f>
      </c>
      <c r="B436" s="30">
        <f>'申込一覧表'!AL74</f>
      </c>
      <c r="C436" s="30">
        <f>'申込一覧表'!AP74</f>
      </c>
      <c r="D436" s="30">
        <f>'申込一覧表'!AC74</f>
      </c>
      <c r="E436" s="27">
        <v>0</v>
      </c>
      <c r="F436" s="27">
        <v>5</v>
      </c>
      <c r="G436" t="str">
        <f>'申込一覧表'!AU74</f>
        <v>999:99.99</v>
      </c>
    </row>
    <row r="437" spans="1:7" ht="12">
      <c r="A437">
        <f>IF('申込一覧表'!N75="","",'申込一覧表'!Z75)</f>
      </c>
      <c r="B437" s="30">
        <f>'申込一覧表'!AL75</f>
      </c>
      <c r="C437" s="30">
        <f>'申込一覧表'!AP75</f>
      </c>
      <c r="D437" s="30">
        <f>'申込一覧表'!AC75</f>
      </c>
      <c r="E437" s="27">
        <v>0</v>
      </c>
      <c r="F437" s="27">
        <v>5</v>
      </c>
      <c r="G437" t="str">
        <f>'申込一覧表'!AU75</f>
        <v>999:99.99</v>
      </c>
    </row>
    <row r="438" spans="1:7" ht="12">
      <c r="A438">
        <f>IF('申込一覧表'!N76="","",'申込一覧表'!Z76)</f>
      </c>
      <c r="B438" s="30">
        <f>'申込一覧表'!AL76</f>
      </c>
      <c r="C438" s="30">
        <f>'申込一覧表'!AP76</f>
      </c>
      <c r="D438" s="30">
        <f>'申込一覧表'!AC76</f>
      </c>
      <c r="E438" s="27">
        <v>0</v>
      </c>
      <c r="F438" s="27">
        <v>5</v>
      </c>
      <c r="G438" t="str">
        <f>'申込一覧表'!AU76</f>
        <v>999:99.99</v>
      </c>
    </row>
    <row r="439" spans="1:7" ht="12">
      <c r="A439">
        <f>IF('申込一覧表'!N77="","",'申込一覧表'!Z77)</f>
      </c>
      <c r="B439" s="30">
        <f>'申込一覧表'!AL77</f>
      </c>
      <c r="C439" s="30">
        <f>'申込一覧表'!AP77</f>
      </c>
      <c r="D439" s="30">
        <f>'申込一覧表'!AC77</f>
      </c>
      <c r="E439" s="27">
        <v>0</v>
      </c>
      <c r="F439" s="27">
        <v>5</v>
      </c>
      <c r="G439" t="str">
        <f>'申込一覧表'!AU77</f>
        <v>999:99.99</v>
      </c>
    </row>
    <row r="440" spans="1:7" ht="12">
      <c r="A440">
        <f>IF('申込一覧表'!N78="","",'申込一覧表'!Z78)</f>
      </c>
      <c r="B440" s="30">
        <f>'申込一覧表'!AL78</f>
      </c>
      <c r="C440" s="30">
        <f>'申込一覧表'!AP78</f>
      </c>
      <c r="D440" s="30">
        <f>'申込一覧表'!AC78</f>
      </c>
      <c r="E440" s="27">
        <v>0</v>
      </c>
      <c r="F440" s="27">
        <v>5</v>
      </c>
      <c r="G440" t="str">
        <f>'申込一覧表'!AU78</f>
        <v>999:99.99</v>
      </c>
    </row>
    <row r="441" spans="1:7" ht="12">
      <c r="A441">
        <f>IF('申込一覧表'!N79="","",'申込一覧表'!Z79)</f>
      </c>
      <c r="B441" s="30">
        <f>'申込一覧表'!AL79</f>
      </c>
      <c r="C441" s="30">
        <f>'申込一覧表'!AP79</f>
      </c>
      <c r="D441" s="30">
        <f>'申込一覧表'!AC79</f>
      </c>
      <c r="E441" s="27">
        <v>0</v>
      </c>
      <c r="F441" s="27">
        <v>5</v>
      </c>
      <c r="G441" t="str">
        <f>'申込一覧表'!AU79</f>
        <v>999:99.99</v>
      </c>
    </row>
    <row r="442" spans="1:7" ht="12">
      <c r="A442">
        <f>IF('申込一覧表'!N80="","",'申込一覧表'!Z80)</f>
      </c>
      <c r="B442" s="30">
        <f>'申込一覧表'!AL80</f>
      </c>
      <c r="C442" s="30">
        <f>'申込一覧表'!AP80</f>
      </c>
      <c r="D442" s="30">
        <f>'申込一覧表'!AC80</f>
      </c>
      <c r="E442" s="27">
        <v>0</v>
      </c>
      <c r="F442" s="27">
        <v>5</v>
      </c>
      <c r="G442" t="str">
        <f>'申込一覧表'!AU80</f>
        <v>999:99.99</v>
      </c>
    </row>
    <row r="443" spans="1:7" ht="12">
      <c r="A443">
        <f>IF('申込一覧表'!N81="","",'申込一覧表'!Z81)</f>
      </c>
      <c r="B443" s="30">
        <f>'申込一覧表'!AL81</f>
      </c>
      <c r="C443" s="30">
        <f>'申込一覧表'!AP81</f>
      </c>
      <c r="D443" s="30">
        <f>'申込一覧表'!AC81</f>
      </c>
      <c r="E443" s="27">
        <v>0</v>
      </c>
      <c r="F443" s="27">
        <v>5</v>
      </c>
      <c r="G443" t="str">
        <f>'申込一覧表'!AU81</f>
        <v>999:99.99</v>
      </c>
    </row>
    <row r="444" spans="1:7" ht="12">
      <c r="A444">
        <f>IF('申込一覧表'!N82="","",'申込一覧表'!Z82)</f>
      </c>
      <c r="B444" s="30">
        <f>'申込一覧表'!AL82</f>
      </c>
      <c r="C444" s="30">
        <f>'申込一覧表'!AP82</f>
      </c>
      <c r="D444" s="30">
        <f>'申込一覧表'!AC82</f>
      </c>
      <c r="E444" s="27">
        <v>0</v>
      </c>
      <c r="F444" s="27">
        <v>5</v>
      </c>
      <c r="G444" t="str">
        <f>'申込一覧表'!AU82</f>
        <v>999:99.99</v>
      </c>
    </row>
    <row r="445" spans="1:7" ht="12">
      <c r="A445">
        <f>IF('申込一覧表'!N83="","",'申込一覧表'!Z83)</f>
      </c>
      <c r="B445" s="30">
        <f>'申込一覧表'!AL83</f>
      </c>
      <c r="C445" s="30">
        <f>'申込一覧表'!AP83</f>
      </c>
      <c r="D445" s="30">
        <f>'申込一覧表'!AC83</f>
      </c>
      <c r="E445" s="27">
        <v>0</v>
      </c>
      <c r="F445" s="27">
        <v>5</v>
      </c>
      <c r="G445" t="str">
        <f>'申込一覧表'!AU83</f>
        <v>999:99.99</v>
      </c>
    </row>
    <row r="446" spans="1:7" ht="12">
      <c r="A446">
        <f>IF('申込一覧表'!N84="","",'申込一覧表'!Z84)</f>
      </c>
      <c r="B446" s="30">
        <f>'申込一覧表'!AL84</f>
      </c>
      <c r="C446" s="30">
        <f>'申込一覧表'!AP84</f>
      </c>
      <c r="D446" s="30">
        <f>'申込一覧表'!AC84</f>
      </c>
      <c r="E446" s="27">
        <v>0</v>
      </c>
      <c r="F446" s="27">
        <v>5</v>
      </c>
      <c r="G446" t="str">
        <f>'申込一覧表'!AU84</f>
        <v>999:99.99</v>
      </c>
    </row>
    <row r="447" spans="1:7" ht="12">
      <c r="A447">
        <f>IF('申込一覧表'!N85="","",'申込一覧表'!Z85)</f>
      </c>
      <c r="B447" s="30">
        <f>'申込一覧表'!AL85</f>
      </c>
      <c r="C447" s="30">
        <f>'申込一覧表'!AP85</f>
      </c>
      <c r="D447" s="30">
        <f>'申込一覧表'!AC85</f>
      </c>
      <c r="E447" s="27">
        <v>0</v>
      </c>
      <c r="F447" s="27">
        <v>5</v>
      </c>
      <c r="G447" t="str">
        <f>'申込一覧表'!AU85</f>
        <v>999:99.99</v>
      </c>
    </row>
    <row r="448" spans="1:7" ht="12">
      <c r="A448">
        <f>IF('申込一覧表'!N86="","",'申込一覧表'!Z86)</f>
      </c>
      <c r="B448" s="30">
        <f>'申込一覧表'!AL86</f>
      </c>
      <c r="C448" s="30">
        <f>'申込一覧表'!AP86</f>
      </c>
      <c r="D448" s="30">
        <f>'申込一覧表'!AC86</f>
      </c>
      <c r="E448" s="27">
        <v>0</v>
      </c>
      <c r="F448" s="27">
        <v>5</v>
      </c>
      <c r="G448" t="str">
        <f>'申込一覧表'!AU86</f>
        <v>999:99.99</v>
      </c>
    </row>
    <row r="449" spans="1:7" ht="12">
      <c r="A449">
        <f>IF('申込一覧表'!N87="","",'申込一覧表'!Z87)</f>
      </c>
      <c r="B449" s="30">
        <f>'申込一覧表'!AL87</f>
      </c>
      <c r="C449" s="30">
        <f>'申込一覧表'!AP87</f>
      </c>
      <c r="D449" s="30">
        <f>'申込一覧表'!AC87</f>
      </c>
      <c r="E449" s="27">
        <v>0</v>
      </c>
      <c r="F449" s="27">
        <v>5</v>
      </c>
      <c r="G449" t="str">
        <f>'申込一覧表'!AU87</f>
        <v>999:99.99</v>
      </c>
    </row>
    <row r="450" spans="1:7" ht="12">
      <c r="A450">
        <f>IF('申込一覧表'!N88="","",'申込一覧表'!Z88)</f>
      </c>
      <c r="B450" s="30">
        <f>'申込一覧表'!AL88</f>
      </c>
      <c r="C450" s="30">
        <f>'申込一覧表'!AP88</f>
      </c>
      <c r="D450" s="30">
        <f>'申込一覧表'!AC88</f>
      </c>
      <c r="E450" s="27">
        <v>0</v>
      </c>
      <c r="F450" s="27">
        <v>5</v>
      </c>
      <c r="G450" t="str">
        <f>'申込一覧表'!AU88</f>
        <v>999:99.99</v>
      </c>
    </row>
    <row r="451" spans="1:7" ht="12">
      <c r="A451">
        <f>IF('申込一覧表'!N89="","",'申込一覧表'!Z89)</f>
      </c>
      <c r="B451" s="30">
        <f>'申込一覧表'!AL89</f>
      </c>
      <c r="C451" s="30">
        <f>'申込一覧表'!AP89</f>
      </c>
      <c r="D451" s="30">
        <f>'申込一覧表'!AC89</f>
      </c>
      <c r="E451" s="27">
        <v>0</v>
      </c>
      <c r="F451" s="27">
        <v>5</v>
      </c>
      <c r="G451" t="str">
        <f>'申込一覧表'!AU89</f>
        <v>999:99.99</v>
      </c>
    </row>
    <row r="452" spans="1:7" ht="12">
      <c r="A452">
        <f>IF('申込一覧表'!N90="","",'申込一覧表'!Z90)</f>
      </c>
      <c r="B452" s="30">
        <f>'申込一覧表'!AL90</f>
      </c>
      <c r="C452" s="30">
        <f>'申込一覧表'!AP90</f>
      </c>
      <c r="D452" s="30">
        <f>'申込一覧表'!AC90</f>
      </c>
      <c r="E452" s="27">
        <v>0</v>
      </c>
      <c r="F452" s="27">
        <v>5</v>
      </c>
      <c r="G452" t="str">
        <f>'申込一覧表'!AU90</f>
        <v>999:99.99</v>
      </c>
    </row>
    <row r="453" spans="1:7" ht="12">
      <c r="A453">
        <f>IF('申込一覧表'!N91="","",'申込一覧表'!Z91)</f>
      </c>
      <c r="B453" s="30">
        <f>'申込一覧表'!AL91</f>
      </c>
      <c r="C453" s="30">
        <f>'申込一覧表'!AP91</f>
      </c>
      <c r="D453" s="30">
        <f>'申込一覧表'!AC91</f>
      </c>
      <c r="E453" s="27">
        <v>0</v>
      </c>
      <c r="F453" s="27">
        <v>5</v>
      </c>
      <c r="G453" t="str">
        <f>'申込一覧表'!AU91</f>
        <v>999:99.99</v>
      </c>
    </row>
    <row r="454" spans="1:7" ht="12">
      <c r="A454">
        <f>IF('申込一覧表'!N92="","",'申込一覧表'!Z92)</f>
      </c>
      <c r="B454" s="30">
        <f>'申込一覧表'!AL92</f>
      </c>
      <c r="C454" s="30">
        <f>'申込一覧表'!AP92</f>
      </c>
      <c r="D454" s="30">
        <f>'申込一覧表'!AC92</f>
      </c>
      <c r="E454" s="27">
        <v>0</v>
      </c>
      <c r="F454" s="27">
        <v>5</v>
      </c>
      <c r="G454" t="str">
        <f>'申込一覧表'!AU92</f>
        <v>999:99.99</v>
      </c>
    </row>
    <row r="455" spans="1:7" ht="12">
      <c r="A455">
        <f>IF('申込一覧表'!N93="","",'申込一覧表'!Z93)</f>
      </c>
      <c r="B455" s="30">
        <f>'申込一覧表'!AL93</f>
      </c>
      <c r="C455" s="30">
        <f>'申込一覧表'!AP93</f>
      </c>
      <c r="D455" s="30">
        <f>'申込一覧表'!AC93</f>
      </c>
      <c r="E455" s="27">
        <v>0</v>
      </c>
      <c r="F455" s="27">
        <v>5</v>
      </c>
      <c r="G455" t="str">
        <f>'申込一覧表'!AU93</f>
        <v>999:99.99</v>
      </c>
    </row>
    <row r="456" spans="1:7" ht="12">
      <c r="A456">
        <f>IF('申込一覧表'!N94="","",'申込一覧表'!Z94)</f>
      </c>
      <c r="B456" s="30">
        <f>'申込一覧表'!AL94</f>
      </c>
      <c r="C456" s="30">
        <f>'申込一覧表'!AP94</f>
      </c>
      <c r="D456" s="30">
        <f>'申込一覧表'!AC94</f>
      </c>
      <c r="E456" s="27">
        <v>0</v>
      </c>
      <c r="F456" s="27">
        <v>5</v>
      </c>
      <c r="G456" t="str">
        <f>'申込一覧表'!AU94</f>
        <v>999:99.99</v>
      </c>
    </row>
    <row r="457" spans="1:7" ht="12">
      <c r="A457">
        <f>IF('申込一覧表'!N95="","",'申込一覧表'!Z95)</f>
      </c>
      <c r="B457" s="30">
        <f>'申込一覧表'!AL95</f>
      </c>
      <c r="C457" s="30">
        <f>'申込一覧表'!AP95</f>
      </c>
      <c r="D457" s="30">
        <f>'申込一覧表'!AC95</f>
      </c>
      <c r="E457" s="27">
        <v>0</v>
      </c>
      <c r="F457" s="27">
        <v>5</v>
      </c>
      <c r="G457" t="str">
        <f>'申込一覧表'!AU95</f>
        <v>999:99.99</v>
      </c>
    </row>
    <row r="458" spans="1:7" ht="12">
      <c r="A458">
        <f>IF('申込一覧表'!N96="","",'申込一覧表'!Z96)</f>
      </c>
      <c r="B458" s="30">
        <f>'申込一覧表'!AL96</f>
      </c>
      <c r="C458" s="30">
        <f>'申込一覧表'!AP96</f>
      </c>
      <c r="D458" s="30">
        <f>'申込一覧表'!AC96</f>
      </c>
      <c r="E458" s="27">
        <v>0</v>
      </c>
      <c r="F458" s="27">
        <v>5</v>
      </c>
      <c r="G458" t="str">
        <f>'申込一覧表'!AU96</f>
        <v>999:99.99</v>
      </c>
    </row>
    <row r="459" spans="1:7" ht="12">
      <c r="A459">
        <f>IF('申込一覧表'!N97="","",'申込一覧表'!Z97)</f>
      </c>
      <c r="B459" s="30">
        <f>'申込一覧表'!AL97</f>
      </c>
      <c r="C459" s="30">
        <f>'申込一覧表'!AP97</f>
      </c>
      <c r="D459" s="30">
        <f>'申込一覧表'!AC97</f>
      </c>
      <c r="E459" s="27">
        <v>0</v>
      </c>
      <c r="F459" s="27">
        <v>5</v>
      </c>
      <c r="G459" t="str">
        <f>'申込一覧表'!AU97</f>
        <v>999:99.99</v>
      </c>
    </row>
    <row r="460" spans="1:7" ht="12">
      <c r="A460">
        <f>IF('申込一覧表'!N98="","",'申込一覧表'!Z98)</f>
      </c>
      <c r="B460" s="30">
        <f>'申込一覧表'!AL98</f>
      </c>
      <c r="C460" s="30">
        <f>'申込一覧表'!AP98</f>
      </c>
      <c r="D460" s="30">
        <f>'申込一覧表'!AC98</f>
      </c>
      <c r="E460" s="27">
        <v>0</v>
      </c>
      <c r="F460" s="27">
        <v>5</v>
      </c>
      <c r="G460" t="str">
        <f>'申込一覧表'!AU98</f>
        <v>999:99.99</v>
      </c>
    </row>
    <row r="461" spans="1:7" ht="12">
      <c r="A461">
        <f>IF('申込一覧表'!N99="","",'申込一覧表'!Z99)</f>
      </c>
      <c r="B461" s="30">
        <f>'申込一覧表'!AL99</f>
      </c>
      <c r="C461" s="30">
        <f>'申込一覧表'!AP99</f>
      </c>
      <c r="D461" s="30">
        <f>'申込一覧表'!AC99</f>
      </c>
      <c r="E461" s="27">
        <v>0</v>
      </c>
      <c r="F461" s="27">
        <v>5</v>
      </c>
      <c r="G461" t="str">
        <f>'申込一覧表'!AU99</f>
        <v>999:99.99</v>
      </c>
    </row>
    <row r="462" spans="1:7" ht="12">
      <c r="A462">
        <f>IF('申込一覧表'!N100="","",'申込一覧表'!Z100)</f>
      </c>
      <c r="B462" s="30">
        <f>'申込一覧表'!AL100</f>
      </c>
      <c r="C462" s="30">
        <f>'申込一覧表'!AP100</f>
      </c>
      <c r="D462" s="30">
        <f>'申込一覧表'!AC100</f>
      </c>
      <c r="E462" s="27">
        <v>0</v>
      </c>
      <c r="F462" s="27">
        <v>5</v>
      </c>
      <c r="G462" t="str">
        <f>'申込一覧表'!AU100</f>
        <v>999:99.99</v>
      </c>
    </row>
    <row r="463" spans="1:7" ht="12">
      <c r="A463">
        <f>IF('申込一覧表'!N101="","",'申込一覧表'!Z101)</f>
      </c>
      <c r="B463" s="30">
        <f>'申込一覧表'!AL101</f>
      </c>
      <c r="C463" s="30">
        <f>'申込一覧表'!AP101</f>
      </c>
      <c r="D463" s="30">
        <f>'申込一覧表'!AC101</f>
      </c>
      <c r="E463" s="27">
        <v>0</v>
      </c>
      <c r="F463" s="27">
        <v>5</v>
      </c>
      <c r="G463" t="str">
        <f>'申込一覧表'!AU101</f>
        <v>999:99.99</v>
      </c>
    </row>
    <row r="464" spans="1:7" ht="12">
      <c r="A464">
        <f>IF('申込一覧表'!N102="","",'申込一覧表'!Z102)</f>
      </c>
      <c r="B464" s="30">
        <f>'申込一覧表'!AL102</f>
      </c>
      <c r="C464" s="30">
        <f>'申込一覧表'!AP102</f>
      </c>
      <c r="D464" s="30">
        <f>'申込一覧表'!AC102</f>
      </c>
      <c r="E464" s="27">
        <v>0</v>
      </c>
      <c r="F464" s="27">
        <v>5</v>
      </c>
      <c r="G464" t="str">
        <f>'申込一覧表'!AU102</f>
        <v>999:99.99</v>
      </c>
    </row>
    <row r="465" spans="1:7" ht="12">
      <c r="A465">
        <f>IF('申込一覧表'!N103="","",'申込一覧表'!Z103)</f>
      </c>
      <c r="B465" s="30">
        <f>'申込一覧表'!AL103</f>
      </c>
      <c r="C465" s="30">
        <f>'申込一覧表'!AP103</f>
      </c>
      <c r="D465" s="30">
        <f>'申込一覧表'!AC103</f>
      </c>
      <c r="E465" s="27">
        <v>0</v>
      </c>
      <c r="F465" s="27">
        <v>5</v>
      </c>
      <c r="G465" t="str">
        <f>'申込一覧表'!AU103</f>
        <v>999:99.99</v>
      </c>
    </row>
    <row r="466" spans="1:7" ht="12">
      <c r="A466">
        <f>IF('申込一覧表'!N104="","",'申込一覧表'!Z104)</f>
      </c>
      <c r="B466" s="30">
        <f>'申込一覧表'!AL104</f>
      </c>
      <c r="C466" s="30">
        <f>'申込一覧表'!AP104</f>
      </c>
      <c r="D466" s="30">
        <f>'申込一覧表'!AC104</f>
      </c>
      <c r="E466" s="27">
        <v>0</v>
      </c>
      <c r="F466" s="27">
        <v>5</v>
      </c>
      <c r="G466" t="str">
        <f>'申込一覧表'!AU104</f>
        <v>999:99.99</v>
      </c>
    </row>
    <row r="467" spans="1:7" ht="12">
      <c r="A467">
        <f>IF('申込一覧表'!N105="","",'申込一覧表'!Z105)</f>
      </c>
      <c r="B467" s="30">
        <f>'申込一覧表'!AL105</f>
      </c>
      <c r="C467" s="30">
        <f>'申込一覧表'!AP105</f>
      </c>
      <c r="D467" s="30">
        <f>'申込一覧表'!AC105</f>
      </c>
      <c r="E467" s="27">
        <v>0</v>
      </c>
      <c r="F467" s="27">
        <v>5</v>
      </c>
      <c r="G467" t="str">
        <f>'申込一覧表'!AU105</f>
        <v>999:99.99</v>
      </c>
    </row>
    <row r="468" spans="1:7" ht="12">
      <c r="A468">
        <f>IF('申込一覧表'!N106="","",'申込一覧表'!Z106)</f>
      </c>
      <c r="B468" s="30">
        <f>'申込一覧表'!AL106</f>
      </c>
      <c r="C468" s="30">
        <f>'申込一覧表'!AP106</f>
      </c>
      <c r="D468" s="30">
        <f>'申込一覧表'!AC106</f>
      </c>
      <c r="E468" s="27">
        <v>0</v>
      </c>
      <c r="F468" s="27">
        <v>5</v>
      </c>
      <c r="G468" t="str">
        <f>'申込一覧表'!AU106</f>
        <v>999:99.99</v>
      </c>
    </row>
    <row r="469" spans="1:7" ht="12">
      <c r="A469">
        <f>IF('申込一覧表'!N107="","",'申込一覧表'!Z107)</f>
      </c>
      <c r="B469" s="30">
        <f>'申込一覧表'!AL107</f>
      </c>
      <c r="C469" s="30">
        <f>'申込一覧表'!AP107</f>
      </c>
      <c r="D469" s="30">
        <f>'申込一覧表'!AC107</f>
      </c>
      <c r="E469" s="27">
        <v>0</v>
      </c>
      <c r="F469" s="27">
        <v>5</v>
      </c>
      <c r="G469" t="str">
        <f>'申込一覧表'!AU107</f>
        <v>999:99.99</v>
      </c>
    </row>
    <row r="470" spans="1:7" ht="12">
      <c r="A470">
        <f>IF('申込一覧表'!N108="","",'申込一覧表'!Z108)</f>
      </c>
      <c r="B470" s="30">
        <f>'申込一覧表'!AL108</f>
      </c>
      <c r="C470" s="30">
        <f>'申込一覧表'!AP108</f>
      </c>
      <c r="D470" s="30">
        <f>'申込一覧表'!AC108</f>
      </c>
      <c r="E470" s="27">
        <v>0</v>
      </c>
      <c r="F470" s="27">
        <v>5</v>
      </c>
      <c r="G470" t="str">
        <f>'申込一覧表'!AU108</f>
        <v>999:99.99</v>
      </c>
    </row>
    <row r="471" spans="1:7" ht="12">
      <c r="A471">
        <f>IF('申込一覧表'!N109="","",'申込一覧表'!Z109)</f>
      </c>
      <c r="B471" s="30">
        <f>'申込一覧表'!AL109</f>
      </c>
      <c r="C471" s="30">
        <f>'申込一覧表'!AP109</f>
      </c>
      <c r="D471" s="30">
        <f>'申込一覧表'!AC109</f>
      </c>
      <c r="E471" s="27">
        <v>0</v>
      </c>
      <c r="F471" s="27">
        <v>5</v>
      </c>
      <c r="G471" t="str">
        <f>'申込一覧表'!AU109</f>
        <v>999:99.99</v>
      </c>
    </row>
    <row r="472" spans="1:7" ht="12">
      <c r="A472">
        <f>IF('申込一覧表'!N110="","",'申込一覧表'!Z110)</f>
      </c>
      <c r="B472" s="30">
        <f>'申込一覧表'!AL110</f>
      </c>
      <c r="C472" s="30">
        <f>'申込一覧表'!AP110</f>
      </c>
      <c r="D472" s="30">
        <f>'申込一覧表'!AC110</f>
      </c>
      <c r="E472" s="27">
        <v>0</v>
      </c>
      <c r="F472" s="27">
        <v>5</v>
      </c>
      <c r="G472" t="str">
        <f>'申込一覧表'!AU110</f>
        <v>999:99.99</v>
      </c>
    </row>
    <row r="473" spans="1:7" ht="12">
      <c r="A473">
        <f>IF('申込一覧表'!N111="","",'申込一覧表'!Z111)</f>
      </c>
      <c r="B473" s="30">
        <f>'申込一覧表'!AL111</f>
      </c>
      <c r="C473" s="30">
        <f>'申込一覧表'!AP111</f>
      </c>
      <c r="D473" s="30">
        <f>'申込一覧表'!AC111</f>
      </c>
      <c r="E473" s="27">
        <v>0</v>
      </c>
      <c r="F473" s="27">
        <v>5</v>
      </c>
      <c r="G473" t="str">
        <f>'申込一覧表'!AU111</f>
        <v>999:99.99</v>
      </c>
    </row>
    <row r="474" spans="1:7" ht="12">
      <c r="A474">
        <f>IF('申込一覧表'!N112="","",'申込一覧表'!Z112)</f>
      </c>
      <c r="B474" s="30">
        <f>'申込一覧表'!AL112</f>
      </c>
      <c r="C474" s="30">
        <f>'申込一覧表'!AP112</f>
      </c>
      <c r="D474" s="30">
        <f>'申込一覧表'!AC112</f>
      </c>
      <c r="E474" s="27">
        <v>0</v>
      </c>
      <c r="F474" s="27">
        <v>5</v>
      </c>
      <c r="G474" t="str">
        <f>'申込一覧表'!AU112</f>
        <v>999:99.99</v>
      </c>
    </row>
    <row r="475" spans="1:7" ht="12">
      <c r="A475">
        <f>IF('申込一覧表'!N113="","",'申込一覧表'!Z113)</f>
      </c>
      <c r="B475" s="30">
        <f>'申込一覧表'!AL113</f>
      </c>
      <c r="C475" s="30">
        <f>'申込一覧表'!AP113</f>
      </c>
      <c r="D475" s="30">
        <f>'申込一覧表'!AC113</f>
      </c>
      <c r="E475" s="27">
        <v>0</v>
      </c>
      <c r="F475" s="27">
        <v>5</v>
      </c>
      <c r="G475" t="str">
        <f>'申込一覧表'!AU113</f>
        <v>999:99.99</v>
      </c>
    </row>
    <row r="476" spans="1:7" ht="12">
      <c r="A476">
        <f>IF('申込一覧表'!N114="","",'申込一覧表'!Z114)</f>
      </c>
      <c r="B476" s="30">
        <f>'申込一覧表'!AL114</f>
      </c>
      <c r="C476" s="30">
        <f>'申込一覧表'!AP114</f>
      </c>
      <c r="D476" s="30">
        <f>'申込一覧表'!AC114</f>
      </c>
      <c r="E476" s="27">
        <v>0</v>
      </c>
      <c r="F476" s="27">
        <v>5</v>
      </c>
      <c r="G476" t="str">
        <f>'申込一覧表'!AU114</f>
        <v>999:99.99</v>
      </c>
    </row>
    <row r="477" spans="1:7" ht="12">
      <c r="A477">
        <f>IF('申込一覧表'!N115="","",'申込一覧表'!Z115)</f>
      </c>
      <c r="B477" s="30">
        <f>'申込一覧表'!AL115</f>
      </c>
      <c r="C477" s="30">
        <f>'申込一覧表'!AP115</f>
      </c>
      <c r="D477" s="30">
        <f>'申込一覧表'!AC115</f>
      </c>
      <c r="E477" s="27">
        <v>0</v>
      </c>
      <c r="F477" s="27">
        <v>5</v>
      </c>
      <c r="G477" t="str">
        <f>'申込一覧表'!AU115</f>
        <v>999:99.99</v>
      </c>
    </row>
    <row r="478" spans="1:7" ht="12">
      <c r="A478">
        <f>IF('申込一覧表'!N116="","",'申込一覧表'!Z116)</f>
      </c>
      <c r="B478" s="30">
        <f>'申込一覧表'!AL116</f>
      </c>
      <c r="C478" s="30">
        <f>'申込一覧表'!AP116</f>
      </c>
      <c r="D478" s="30">
        <f>'申込一覧表'!AC116</f>
      </c>
      <c r="E478" s="27">
        <v>0</v>
      </c>
      <c r="F478" s="27">
        <v>5</v>
      </c>
      <c r="G478" t="str">
        <f>'申込一覧表'!AU116</f>
        <v>999:99.99</v>
      </c>
    </row>
    <row r="479" spans="1:7" ht="12">
      <c r="A479">
        <f>IF('申込一覧表'!N117="","",'申込一覧表'!Z117)</f>
      </c>
      <c r="B479" s="30">
        <f>'申込一覧表'!AL117</f>
      </c>
      <c r="C479" s="30">
        <f>'申込一覧表'!AP117</f>
      </c>
      <c r="D479" s="30">
        <f>'申込一覧表'!AC117</f>
      </c>
      <c r="E479" s="27">
        <v>0</v>
      </c>
      <c r="F479" s="27">
        <v>5</v>
      </c>
      <c r="G479" t="str">
        <f>'申込一覧表'!AU117</f>
        <v>999:99.99</v>
      </c>
    </row>
    <row r="480" spans="1:7" ht="12">
      <c r="A480">
        <f>IF('申込一覧表'!N118="","",'申込一覧表'!Z118)</f>
      </c>
      <c r="B480" s="30">
        <f>'申込一覧表'!AL118</f>
      </c>
      <c r="C480" s="30">
        <f>'申込一覧表'!AP118</f>
      </c>
      <c r="D480" s="30">
        <f>'申込一覧表'!AC118</f>
      </c>
      <c r="E480" s="27">
        <v>0</v>
      </c>
      <c r="F480" s="27">
        <v>5</v>
      </c>
      <c r="G480" t="str">
        <f>'申込一覧表'!AU118</f>
        <v>999:99.99</v>
      </c>
    </row>
    <row r="481" spans="1:7" ht="12">
      <c r="A481">
        <f>IF('申込一覧表'!N119="","",'申込一覧表'!Z119)</f>
      </c>
      <c r="B481" s="30">
        <f>'申込一覧表'!AL119</f>
      </c>
      <c r="C481" s="30">
        <f>'申込一覧表'!AP119</f>
      </c>
      <c r="D481" s="30">
        <f>'申込一覧表'!AC119</f>
      </c>
      <c r="E481" s="27">
        <v>0</v>
      </c>
      <c r="F481" s="27">
        <v>5</v>
      </c>
      <c r="G481" t="str">
        <f>'申込一覧表'!AU119</f>
        <v>999:99.99</v>
      </c>
    </row>
    <row r="482" spans="1:7" ht="12">
      <c r="A482">
        <f>IF('申込一覧表'!N120="","",'申込一覧表'!Z120)</f>
      </c>
      <c r="B482" s="30">
        <f>'申込一覧表'!AL120</f>
      </c>
      <c r="C482" s="30">
        <f>'申込一覧表'!AP120</f>
      </c>
      <c r="D482" s="30">
        <f>'申込一覧表'!AC120</f>
      </c>
      <c r="E482" s="27">
        <v>0</v>
      </c>
      <c r="F482" s="27">
        <v>5</v>
      </c>
      <c r="G482" t="str">
        <f>'申込一覧表'!AU120</f>
        <v>999:99.99</v>
      </c>
    </row>
    <row r="483" spans="1:7" ht="12">
      <c r="A483">
        <f>IF('申込一覧表'!N121="","",'申込一覧表'!Z121)</f>
      </c>
      <c r="B483" s="30">
        <f>'申込一覧表'!AL121</f>
      </c>
      <c r="C483" s="30">
        <f>'申込一覧表'!AP121</f>
      </c>
      <c r="D483" s="30">
        <f>'申込一覧表'!AC121</f>
      </c>
      <c r="E483" s="27">
        <v>0</v>
      </c>
      <c r="F483" s="27">
        <v>5</v>
      </c>
      <c r="G483" t="str">
        <f>'申込一覧表'!AU121</f>
        <v>999:99.99</v>
      </c>
    </row>
    <row r="484" spans="1:7" ht="12">
      <c r="A484">
        <f>IF('申込一覧表'!N122="","",'申込一覧表'!Z122)</f>
      </c>
      <c r="B484" s="30">
        <f>'申込一覧表'!AL122</f>
      </c>
      <c r="C484" s="30">
        <f>'申込一覧表'!AP122</f>
      </c>
      <c r="D484" s="30">
        <f>'申込一覧表'!AC122</f>
      </c>
      <c r="E484" s="27">
        <v>0</v>
      </c>
      <c r="F484" s="27">
        <v>5</v>
      </c>
      <c r="G484" t="str">
        <f>'申込一覧表'!AU122</f>
        <v>999:99.99</v>
      </c>
    </row>
    <row r="485" spans="1:7" ht="12">
      <c r="A485">
        <f>IF('申込一覧表'!N123="","",'申込一覧表'!Z123)</f>
      </c>
      <c r="B485" s="30">
        <f>'申込一覧表'!AL123</f>
      </c>
      <c r="C485" s="30">
        <f>'申込一覧表'!AP123</f>
      </c>
      <c r="D485" s="30">
        <f>'申込一覧表'!AC123</f>
      </c>
      <c r="E485" s="27">
        <v>0</v>
      </c>
      <c r="F485" s="27">
        <v>5</v>
      </c>
      <c r="G485" t="str">
        <f>'申込一覧表'!AU123</f>
        <v>999:99.99</v>
      </c>
    </row>
    <row r="486" spans="1:7" ht="12">
      <c r="A486">
        <f>IF('申込一覧表'!N124="","",'申込一覧表'!Z124)</f>
      </c>
      <c r="B486" s="30">
        <f>'申込一覧表'!AL124</f>
      </c>
      <c r="C486" s="30">
        <f>'申込一覧表'!AP124</f>
      </c>
      <c r="D486" s="30">
        <f>'申込一覧表'!AC124</f>
      </c>
      <c r="E486" s="27">
        <v>0</v>
      </c>
      <c r="F486" s="27">
        <v>5</v>
      </c>
      <c r="G486" t="str">
        <f>'申込一覧表'!AU124</f>
        <v>999:99.99</v>
      </c>
    </row>
    <row r="487" spans="1:7" ht="12">
      <c r="A487">
        <f>IF('申込一覧表'!N125="","",'申込一覧表'!Z125)</f>
      </c>
      <c r="B487" s="30">
        <f>'申込一覧表'!AL125</f>
      </c>
      <c r="C487" s="30">
        <f>'申込一覧表'!AP125</f>
      </c>
      <c r="D487" s="30">
        <f>'申込一覧表'!AC125</f>
      </c>
      <c r="E487" s="27">
        <v>0</v>
      </c>
      <c r="F487" s="27">
        <v>5</v>
      </c>
      <c r="G487" t="str">
        <f>'申込一覧表'!AU125</f>
        <v>999:99.99</v>
      </c>
    </row>
    <row r="488" spans="1:7" ht="12">
      <c r="A488">
        <f>IF('申込一覧表'!N126="","",'申込一覧表'!Z126)</f>
      </c>
      <c r="B488" s="30">
        <f>'申込一覧表'!AL126</f>
      </c>
      <c r="C488" s="30">
        <f>'申込一覧表'!AP126</f>
      </c>
      <c r="D488" s="30">
        <f>'申込一覧表'!AC126</f>
      </c>
      <c r="E488" s="27">
        <v>0</v>
      </c>
      <c r="F488" s="27">
        <v>5</v>
      </c>
      <c r="G488" t="str">
        <f>'申込一覧表'!AU126</f>
        <v>999:99.99</v>
      </c>
    </row>
    <row r="489" spans="1:7" ht="12">
      <c r="A489" s="25">
        <f>IF('申込一覧表'!N127="","",'申込一覧表'!Z127)</f>
      </c>
      <c r="B489" s="25">
        <f>'申込一覧表'!AL127</f>
      </c>
      <c r="C489" s="25">
        <f>'申込一覧表'!AP127</f>
      </c>
      <c r="D489" s="25">
        <f>'申込一覧表'!AC127</f>
      </c>
      <c r="E489" s="28">
        <v>0</v>
      </c>
      <c r="F489" s="28">
        <v>5</v>
      </c>
      <c r="G489" t="str">
        <f>'申込一覧表'!AU127</f>
        <v>999:99.99</v>
      </c>
    </row>
    <row r="490" spans="5:6" ht="12">
      <c r="E490" s="27"/>
      <c r="F490" s="27"/>
    </row>
    <row r="491" spans="5:6" ht="12">
      <c r="E491" s="27"/>
      <c r="F491" s="27"/>
    </row>
    <row r="492" spans="5:6" ht="12">
      <c r="E492" s="27"/>
      <c r="F492" s="27"/>
    </row>
    <row r="493" spans="5:6" ht="12">
      <c r="E493" s="27"/>
      <c r="F493" s="27"/>
    </row>
    <row r="494" spans="5:6" ht="12">
      <c r="E494" s="27"/>
      <c r="F494" s="27"/>
    </row>
    <row r="495" spans="5:6" ht="12">
      <c r="E495" s="27"/>
      <c r="F495" s="27"/>
    </row>
    <row r="496" spans="5:6" ht="12">
      <c r="E496" s="27"/>
      <c r="F496" s="27"/>
    </row>
    <row r="497" spans="5:6" ht="12">
      <c r="E497" s="27"/>
      <c r="F497" s="27"/>
    </row>
    <row r="498" spans="5:6" ht="12">
      <c r="E498" s="27"/>
      <c r="F498" s="2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2"/>
  <sheetViews>
    <sheetView showGridLines="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6" sqref="B6"/>
    </sheetView>
  </sheetViews>
  <sheetFormatPr defaultColWidth="9.00390625" defaultRowHeight="16.5" customHeight="1"/>
  <cols>
    <col min="1" max="1" width="4.75390625" style="94" customWidth="1"/>
    <col min="2" max="2" width="14.125" style="87" customWidth="1"/>
    <col min="3" max="3" width="10.125" style="94" customWidth="1"/>
    <col min="4" max="5" width="13.625" style="87" customWidth="1"/>
    <col min="6" max="7" width="13.00390625" style="87" customWidth="1"/>
    <col min="8" max="8" width="19.75390625" style="129" customWidth="1"/>
    <col min="9" max="9" width="11.75390625" style="87" customWidth="1"/>
    <col min="10" max="10" width="19.75390625" style="129" customWidth="1"/>
    <col min="11" max="11" width="11.75390625" style="87" customWidth="1"/>
    <col min="12" max="12" width="19.75390625" style="129" customWidth="1"/>
    <col min="13" max="13" width="11.75390625" style="87" customWidth="1"/>
    <col min="14" max="14" width="19.75390625" style="129" customWidth="1"/>
    <col min="15" max="15" width="11.75390625" style="87" customWidth="1"/>
    <col min="16" max="16" width="6.875" style="87" customWidth="1"/>
    <col min="17" max="17" width="4.00390625" style="87" hidden="1" customWidth="1"/>
    <col min="18" max="19" width="5.75390625" style="87" hidden="1" customWidth="1"/>
    <col min="20" max="21" width="9.125" style="87" hidden="1" customWidth="1"/>
    <col min="22" max="22" width="19.625" style="92" hidden="1" customWidth="1"/>
    <col min="23" max="23" width="4.125" style="92" hidden="1" customWidth="1"/>
    <col min="24" max="24" width="5.375" style="87" hidden="1" customWidth="1"/>
    <col min="25" max="26" width="5.00390625" style="87" hidden="1" customWidth="1"/>
    <col min="27" max="27" width="16.00390625" style="87" hidden="1" customWidth="1"/>
    <col min="28" max="28" width="11.625" style="87" hidden="1" customWidth="1"/>
    <col min="29" max="30" width="5.75390625" style="87" hidden="1" customWidth="1"/>
    <col min="31" max="32" width="19.625" style="87" hidden="1" customWidth="1"/>
    <col min="33" max="33" width="6.00390625" style="87" hidden="1" customWidth="1"/>
    <col min="34" max="34" width="8.625" style="87" hidden="1" customWidth="1"/>
    <col min="35" max="38" width="3.125" style="87" hidden="1" customWidth="1"/>
    <col min="39" max="40" width="4.875" style="87" hidden="1" customWidth="1"/>
    <col min="41" max="41" width="5.375" style="87" hidden="1" customWidth="1"/>
    <col min="42" max="42" width="4.875" style="87" hidden="1" customWidth="1"/>
    <col min="43" max="43" width="9.125" style="87" hidden="1" customWidth="1"/>
    <col min="44" max="47" width="11.625" style="87" hidden="1" customWidth="1"/>
    <col min="48" max="48" width="9.125" style="87" hidden="1" customWidth="1"/>
    <col min="49" max="49" width="9.75390625" style="87" hidden="1" customWidth="1"/>
    <col min="50" max="68" width="9.125" style="87" hidden="1" customWidth="1"/>
    <col min="69" max="110" width="9.125" style="87" customWidth="1"/>
    <col min="111" max="16384" width="9.125" style="87" customWidth="1"/>
  </cols>
  <sheetData>
    <row r="1" spans="1:16" ht="16.5" customHeight="1">
      <c r="A1" s="128" t="str">
        <f>'申込書'!B1</f>
        <v>第１３回ＣＭＣ新年フェスティバル水泳競技大会</v>
      </c>
      <c r="L1" s="130"/>
      <c r="M1" s="131"/>
      <c r="N1" s="130"/>
      <c r="O1" s="207" t="s">
        <v>63</v>
      </c>
      <c r="P1" s="209"/>
    </row>
    <row r="2" spans="2:28" ht="16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Y2" s="87" t="s">
        <v>217</v>
      </c>
      <c r="AB2" s="22"/>
    </row>
    <row r="3" spans="1:25" ht="16.5" customHeight="1">
      <c r="A3" s="132" t="str">
        <f>'申込書'!C5&amp;'申込書'!D5&amp;"-0"&amp;'申込書'!G5&amp;'申込書'!H5&amp;'申込書'!I5</f>
        <v>-0</v>
      </c>
      <c r="C3" s="133" t="str">
        <f>IF('申込書'!C7="","チーム登録を行って下さい",'申込書'!C7)</f>
        <v>チーム登録を行って下さい</v>
      </c>
      <c r="D3" s="133"/>
      <c r="E3" s="133"/>
      <c r="F3" s="133"/>
      <c r="G3" s="133"/>
      <c r="H3" s="133"/>
      <c r="R3" s="224" t="s">
        <v>58</v>
      </c>
      <c r="S3" s="224"/>
      <c r="Y3" s="87" t="s">
        <v>218</v>
      </c>
    </row>
    <row r="4" spans="1:47" s="94" customFormat="1" ht="16.5" customHeight="1">
      <c r="A4" s="134" t="s">
        <v>11</v>
      </c>
      <c r="B4" s="134" t="s">
        <v>9</v>
      </c>
      <c r="C4" s="134" t="s">
        <v>10</v>
      </c>
      <c r="D4" s="134" t="s">
        <v>12</v>
      </c>
      <c r="E4" s="134" t="s">
        <v>13</v>
      </c>
      <c r="F4" s="134" t="s">
        <v>14</v>
      </c>
      <c r="G4" s="134" t="s">
        <v>15</v>
      </c>
      <c r="H4" s="233" t="s">
        <v>59</v>
      </c>
      <c r="I4" s="234"/>
      <c r="J4" s="233" t="s">
        <v>47</v>
      </c>
      <c r="K4" s="234"/>
      <c r="L4" s="233" t="s">
        <v>48</v>
      </c>
      <c r="M4" s="234"/>
      <c r="N4" s="233" t="s">
        <v>49</v>
      </c>
      <c r="O4" s="234"/>
      <c r="P4" s="134" t="s">
        <v>25</v>
      </c>
      <c r="Q4" s="135"/>
      <c r="R4" s="135" t="s">
        <v>128</v>
      </c>
      <c r="S4" s="135" t="s">
        <v>129</v>
      </c>
      <c r="V4" s="136"/>
      <c r="W4" s="136"/>
      <c r="AB4" s="135" t="s">
        <v>50</v>
      </c>
      <c r="AC4" s="94" t="s">
        <v>26</v>
      </c>
      <c r="AD4" s="94" t="s">
        <v>126</v>
      </c>
      <c r="AE4" s="94" t="s">
        <v>210</v>
      </c>
      <c r="AF4" s="94" t="s">
        <v>211</v>
      </c>
      <c r="AG4" s="94" t="s">
        <v>212</v>
      </c>
      <c r="AH4" s="94" t="s">
        <v>213</v>
      </c>
      <c r="AI4" s="235" t="s">
        <v>121</v>
      </c>
      <c r="AJ4" s="235"/>
      <c r="AK4" s="235"/>
      <c r="AL4" s="235"/>
      <c r="AM4" s="235" t="s">
        <v>122</v>
      </c>
      <c r="AN4" s="235"/>
      <c r="AO4" s="235"/>
      <c r="AP4" s="235"/>
      <c r="AR4" s="235" t="s">
        <v>125</v>
      </c>
      <c r="AS4" s="235"/>
      <c r="AT4" s="235"/>
      <c r="AU4" s="235"/>
    </row>
    <row r="5" spans="1:47" ht="16.5" customHeight="1">
      <c r="A5" s="133" t="s">
        <v>45</v>
      </c>
      <c r="H5" s="137" t="s">
        <v>101</v>
      </c>
      <c r="I5" s="134" t="s">
        <v>23</v>
      </c>
      <c r="J5" s="137" t="s">
        <v>101</v>
      </c>
      <c r="K5" s="134" t="s">
        <v>23</v>
      </c>
      <c r="L5" s="137" t="s">
        <v>101</v>
      </c>
      <c r="M5" s="134" t="s">
        <v>23</v>
      </c>
      <c r="N5" s="137" t="s">
        <v>101</v>
      </c>
      <c r="O5" s="134" t="s">
        <v>23</v>
      </c>
      <c r="Y5" s="87">
        <v>0</v>
      </c>
      <c r="AI5" s="138" t="s">
        <v>51</v>
      </c>
      <c r="AJ5" s="138" t="s">
        <v>52</v>
      </c>
      <c r="AK5" s="138" t="s">
        <v>53</v>
      </c>
      <c r="AL5" s="138" t="s">
        <v>54</v>
      </c>
      <c r="AM5" s="138" t="s">
        <v>51</v>
      </c>
      <c r="AN5" s="138" t="s">
        <v>52</v>
      </c>
      <c r="AO5" s="138" t="s">
        <v>53</v>
      </c>
      <c r="AP5" s="138" t="s">
        <v>54</v>
      </c>
      <c r="AR5" s="134" t="s">
        <v>51</v>
      </c>
      <c r="AS5" s="134" t="s">
        <v>52</v>
      </c>
      <c r="AT5" s="134" t="s">
        <v>53</v>
      </c>
      <c r="AU5" s="134" t="s">
        <v>54</v>
      </c>
    </row>
    <row r="6" spans="1:47" ht="16.5" customHeight="1">
      <c r="A6" s="134">
        <f>IF(B6="","",1)</f>
      </c>
      <c r="B6" s="139"/>
      <c r="C6" s="140"/>
      <c r="D6" s="141"/>
      <c r="E6" s="141"/>
      <c r="F6" s="141"/>
      <c r="G6" s="141"/>
      <c r="H6" s="142"/>
      <c r="I6" s="143"/>
      <c r="J6" s="142"/>
      <c r="K6" s="143"/>
      <c r="L6" s="142"/>
      <c r="M6" s="143"/>
      <c r="N6" s="142"/>
      <c r="O6" s="143"/>
      <c r="P6" s="134">
        <f>IF(B6="","",YEAR('申込書'!$C$49)-YEAR('申込一覧表'!B6))</f>
      </c>
      <c r="Q6" s="144"/>
      <c r="R6" s="145">
        <f aca="true" t="shared" si="0" ref="R6:R65">IF(H6="",0,IF(H6=J6,1,0))</f>
        <v>0</v>
      </c>
      <c r="S6" s="145">
        <f aca="true" t="shared" si="1" ref="S6:S65">IF(L6="",0,IF(L6=N6,1,0))</f>
        <v>0</v>
      </c>
      <c r="T6" s="87">
        <f aca="true" t="shared" si="2" ref="T6:T44">TRIM(D6)</f>
      </c>
      <c r="U6" s="87">
        <f aca="true" t="shared" si="3" ref="U6:U44">TRIM(E6)</f>
      </c>
      <c r="V6" s="146" t="s">
        <v>131</v>
      </c>
      <c r="W6" s="147">
        <v>5</v>
      </c>
      <c r="X6" s="87">
        <f aca="true" t="shared" si="4" ref="X6:X44">LEN(T6)+LEN(U6)</f>
        <v>0</v>
      </c>
      <c r="Y6" s="87">
        <f>Y5+IF(OR(AA6="",AB6=0),0,1)</f>
        <v>0</v>
      </c>
      <c r="Z6" s="87">
        <f>IF(OR(AA6="",AB6=0),"",Y6)</f>
      </c>
      <c r="AA6" s="87">
        <f aca="true" t="shared" si="5" ref="AA6:AA44">T6&amp;IF(OR(X6&gt;4,X6=0),"",REPT("  ",5-X6))&amp;U6</f>
      </c>
      <c r="AB6" s="145">
        <f>COUNTA(H6,J6,L6,N6)</f>
        <v>0</v>
      </c>
      <c r="AC6" s="87">
        <f aca="true" t="shared" si="6" ref="AC6:AC44">IF(P6="","",IF(P6&lt;25,18,P6-MOD(P6,5)))</f>
      </c>
      <c r="AD6" s="87">
        <v>0</v>
      </c>
      <c r="AE6" s="87" t="str">
        <f aca="true" t="shared" si="7" ref="AE6:AE44">F6&amp;" "&amp;G6</f>
        <v> </v>
      </c>
      <c r="AF6" s="87" t="str">
        <f aca="true" t="shared" si="8" ref="AF6:AF44">T6&amp;"  "&amp;U6</f>
        <v>  </v>
      </c>
      <c r="AG6" s="87">
        <f>P6</f>
      </c>
      <c r="AH6" s="87">
        <f>Z6</f>
      </c>
      <c r="AI6" s="87">
        <f>IF(H6="","",VLOOKUP(H6,$V$6:$W$13,2,0))</f>
      </c>
      <c r="AJ6" s="87">
        <f>IF(J6="","",VLOOKUP(J6,$V$6:$W$13,2,0))</f>
      </c>
      <c r="AK6" s="87">
        <f>IF(L6="","",VLOOKUP(L6,$V$14:$W$24,2,0))</f>
      </c>
      <c r="AL6" s="87">
        <f>IF(N6="","",VLOOKUP(N6,$V$14:$W$24,2,0))</f>
      </c>
      <c r="AM6" s="87">
        <f>IF(H6="","",VALUE(LEFT(H6,3)))</f>
      </c>
      <c r="AN6" s="87">
        <f aca="true" t="shared" si="9" ref="AN6:AN44">IF(J6="","",VALUE(LEFT(J6,3)))</f>
      </c>
      <c r="AO6" s="87">
        <f>IF(L6="","",IF(L6="1500m 自　由　形","1500",VALUE(LEFT(L6,3))))</f>
      </c>
      <c r="AP6" s="87">
        <f>IF(N6="","",IF(N6="1500m 自　由　形","1500",VALUE(LEFT(N6,3))))</f>
      </c>
      <c r="AQ6" s="87">
        <f aca="true" t="shared" si="10" ref="AQ6:AQ44">IF(C6="100歳",1,0)</f>
        <v>0</v>
      </c>
      <c r="AR6" s="87" t="str">
        <f>IF(I6="","999:99.99"," "&amp;LEFT(RIGHT("  "&amp;TEXT(I6,"0.00"),7),2)&amp;":"&amp;RIGHT(TEXT(I6,"0.00"),5))</f>
        <v>999:99.99</v>
      </c>
      <c r="AS6" s="87" t="str">
        <f>IF(K6="","999:99.99"," "&amp;LEFT(RIGHT("  "&amp;TEXT(K6,"0.00"),7),2)&amp;":"&amp;RIGHT(TEXT(K6,"0.00"),5))</f>
        <v>999:99.99</v>
      </c>
      <c r="AT6" s="87" t="str">
        <f>IF(M6="","999:99.99"," "&amp;LEFT(RIGHT("  "&amp;TEXT(M6,"0.00"),7),2)&amp;":"&amp;RIGHT(TEXT(M6,"0.00"),5))</f>
        <v>999:99.99</v>
      </c>
      <c r="AU6" s="87" t="str">
        <f>IF(O6="","999:99.99"," "&amp;LEFT(RIGHT("  "&amp;TEXT(O6,"0.00"),7),2)&amp;":"&amp;RIGHT(TEXT(O6,"0.00"),5))</f>
        <v>999:99.99</v>
      </c>
    </row>
    <row r="7" spans="1:47" ht="16.5" customHeight="1">
      <c r="A7" s="134">
        <f aca="true" t="shared" si="11" ref="A7:A65">IF(B7="","",A6+1)</f>
      </c>
      <c r="B7" s="139"/>
      <c r="C7" s="140"/>
      <c r="D7" s="141"/>
      <c r="E7" s="141"/>
      <c r="F7" s="141"/>
      <c r="G7" s="141"/>
      <c r="H7" s="142"/>
      <c r="I7" s="143"/>
      <c r="J7" s="142"/>
      <c r="K7" s="143"/>
      <c r="L7" s="142"/>
      <c r="M7" s="143"/>
      <c r="N7" s="142"/>
      <c r="O7" s="143"/>
      <c r="P7" s="134">
        <f>IF(B7="","",YEAR('申込書'!$C$49)-YEAR('申込一覧表'!B7))</f>
      </c>
      <c r="Q7" s="144"/>
      <c r="R7" s="145">
        <f t="shared" si="0"/>
        <v>0</v>
      </c>
      <c r="S7" s="145">
        <f t="shared" si="1"/>
        <v>0</v>
      </c>
      <c r="T7" s="87">
        <f t="shared" si="2"/>
      </c>
      <c r="U7" s="87">
        <f t="shared" si="3"/>
      </c>
      <c r="V7" s="146" t="s">
        <v>214</v>
      </c>
      <c r="W7" s="147">
        <v>1</v>
      </c>
      <c r="X7" s="87">
        <f t="shared" si="4"/>
        <v>0</v>
      </c>
      <c r="Y7" s="87">
        <f aca="true" t="shared" si="12" ref="Y7:Y66">Y6+IF(OR(AA7="",AB7=0),0,1)</f>
        <v>0</v>
      </c>
      <c r="Z7" s="87">
        <f aca="true" t="shared" si="13" ref="Z7:Z66">IF(OR(AA7="",AB7=0),"",Y7)</f>
      </c>
      <c r="AA7" s="87">
        <f t="shared" si="5"/>
      </c>
      <c r="AB7" s="145">
        <f aca="true" t="shared" si="14" ref="AB7:AB44">COUNTA(H7,J7,L7,N7)</f>
        <v>0</v>
      </c>
      <c r="AC7" s="87">
        <f t="shared" si="6"/>
      </c>
      <c r="AD7" s="87">
        <v>0</v>
      </c>
      <c r="AE7" s="87" t="str">
        <f t="shared" si="7"/>
        <v> </v>
      </c>
      <c r="AF7" s="87" t="str">
        <f t="shared" si="8"/>
        <v>  </v>
      </c>
      <c r="AG7" s="87">
        <f aca="true" t="shared" si="15" ref="AG7:AG70">P7</f>
      </c>
      <c r="AH7" s="87">
        <f aca="true" t="shared" si="16" ref="AH7:AH70">Z7</f>
      </c>
      <c r="AI7" s="87">
        <f aca="true" t="shared" si="17" ref="AI7:AI70">IF(H7="","",VLOOKUP(H7,$V$6:$W$13,2,0))</f>
      </c>
      <c r="AJ7" s="87">
        <f aca="true" t="shared" si="18" ref="AJ7:AJ70">IF(J7="","",VLOOKUP(J7,$V$6:$W$13,2,0))</f>
      </c>
      <c r="AK7" s="87">
        <f aca="true" t="shared" si="19" ref="AK7:AK70">IF(L7="","",VLOOKUP(L7,$V$14:$W$24,2,0))</f>
      </c>
      <c r="AL7" s="87">
        <f aca="true" t="shared" si="20" ref="AL7:AL70">IF(N7="","",VLOOKUP(N7,$V$14:$W$24,2,0))</f>
      </c>
      <c r="AM7" s="87">
        <f aca="true" t="shared" si="21" ref="AM7:AM44">IF(H7="","",VALUE(LEFT(H7,3)))</f>
      </c>
      <c r="AN7" s="87">
        <f t="shared" si="9"/>
      </c>
      <c r="AO7" s="87">
        <f aca="true" t="shared" si="22" ref="AO7:AO70">IF(L7="","",IF(L7="1500m 自　由　形","1500",VALUE(LEFT(L7,3))))</f>
      </c>
      <c r="AP7" s="87">
        <f aca="true" t="shared" si="23" ref="AP7:AP70">IF(N7="","",IF(N7="1500m 自　由　形","1500",VALUE(LEFT(N7,3))))</f>
      </c>
      <c r="AQ7" s="87">
        <f t="shared" si="10"/>
        <v>0</v>
      </c>
      <c r="AR7" s="87" t="str">
        <f aca="true" t="shared" si="24" ref="AR7:AR90">IF(I7="","999:99.99"," "&amp;LEFT(RIGHT("  "&amp;TEXT(I7,"0.00"),7),2)&amp;":"&amp;RIGHT(TEXT(I7,"0.00"),5))</f>
        <v>999:99.99</v>
      </c>
      <c r="AS7" s="87" t="str">
        <f aca="true" t="shared" si="25" ref="AS7:AS90">IF(K7="","999:99.99"," "&amp;LEFT(RIGHT("  "&amp;TEXT(K7,"0.00"),7),2)&amp;":"&amp;RIGHT(TEXT(K7,"0.00"),5))</f>
        <v>999:99.99</v>
      </c>
      <c r="AT7" s="87" t="str">
        <f aca="true" t="shared" si="26" ref="AT7:AT90">IF(M7="","999:99.99"," "&amp;LEFT(RIGHT("  "&amp;TEXT(M7,"0.00"),7),2)&amp;":"&amp;RIGHT(TEXT(M7,"0.00"),5))</f>
        <v>999:99.99</v>
      </c>
      <c r="AU7" s="87" t="str">
        <f aca="true" t="shared" si="27" ref="AU7:AU90">IF(O7="","999:99.99"," "&amp;LEFT(RIGHT("  "&amp;TEXT(O7,"0.00"),7),2)&amp;":"&amp;RIGHT(TEXT(O7,"0.00"),5))</f>
        <v>999:99.99</v>
      </c>
    </row>
    <row r="8" spans="1:47" ht="16.5" customHeight="1">
      <c r="A8" s="134">
        <f t="shared" si="11"/>
      </c>
      <c r="B8" s="139"/>
      <c r="C8" s="140"/>
      <c r="D8" s="141"/>
      <c r="E8" s="141"/>
      <c r="F8" s="141"/>
      <c r="G8" s="141"/>
      <c r="H8" s="142"/>
      <c r="I8" s="143"/>
      <c r="J8" s="142"/>
      <c r="K8" s="143"/>
      <c r="L8" s="142"/>
      <c r="M8" s="143"/>
      <c r="N8" s="142"/>
      <c r="O8" s="143"/>
      <c r="P8" s="134">
        <f>IF(B8="","",YEAR('申込書'!$C$49)-YEAR('申込一覧表'!B8))</f>
      </c>
      <c r="Q8" s="144"/>
      <c r="R8" s="145">
        <f t="shared" si="0"/>
        <v>0</v>
      </c>
      <c r="S8" s="145">
        <f t="shared" si="1"/>
        <v>0</v>
      </c>
      <c r="T8" s="87">
        <f t="shared" si="2"/>
      </c>
      <c r="U8" s="87">
        <f t="shared" si="3"/>
      </c>
      <c r="V8" s="146" t="s">
        <v>215</v>
      </c>
      <c r="W8" s="147">
        <v>2</v>
      </c>
      <c r="X8" s="87">
        <f t="shared" si="4"/>
        <v>0</v>
      </c>
      <c r="Y8" s="87">
        <f t="shared" si="12"/>
        <v>0</v>
      </c>
      <c r="Z8" s="87">
        <f t="shared" si="13"/>
      </c>
      <c r="AA8" s="87">
        <f t="shared" si="5"/>
      </c>
      <c r="AB8" s="145">
        <f t="shared" si="14"/>
        <v>0</v>
      </c>
      <c r="AC8" s="87">
        <f t="shared" si="6"/>
      </c>
      <c r="AD8" s="87">
        <v>0</v>
      </c>
      <c r="AE8" s="87" t="str">
        <f t="shared" si="7"/>
        <v> </v>
      </c>
      <c r="AF8" s="87" t="str">
        <f t="shared" si="8"/>
        <v>  </v>
      </c>
      <c r="AG8" s="87">
        <f t="shared" si="15"/>
      </c>
      <c r="AH8" s="87">
        <f t="shared" si="16"/>
      </c>
      <c r="AI8" s="87">
        <f t="shared" si="17"/>
      </c>
      <c r="AJ8" s="87">
        <f t="shared" si="18"/>
      </c>
      <c r="AK8" s="87">
        <f t="shared" si="19"/>
      </c>
      <c r="AL8" s="87">
        <f t="shared" si="20"/>
      </c>
      <c r="AM8" s="87">
        <f t="shared" si="21"/>
      </c>
      <c r="AN8" s="87">
        <f t="shared" si="9"/>
      </c>
      <c r="AO8" s="87">
        <f t="shared" si="22"/>
      </c>
      <c r="AP8" s="87">
        <f t="shared" si="23"/>
      </c>
      <c r="AQ8" s="87">
        <f t="shared" si="10"/>
        <v>0</v>
      </c>
      <c r="AR8" s="87" t="str">
        <f t="shared" si="24"/>
        <v>999:99.99</v>
      </c>
      <c r="AS8" s="87" t="str">
        <f t="shared" si="25"/>
        <v>999:99.99</v>
      </c>
      <c r="AT8" s="87" t="str">
        <f t="shared" si="26"/>
        <v>999:99.99</v>
      </c>
      <c r="AU8" s="87" t="str">
        <f t="shared" si="27"/>
        <v>999:99.99</v>
      </c>
    </row>
    <row r="9" spans="1:47" ht="16.5" customHeight="1">
      <c r="A9" s="134">
        <f t="shared" si="11"/>
      </c>
      <c r="B9" s="139"/>
      <c r="C9" s="140"/>
      <c r="D9" s="141"/>
      <c r="E9" s="141"/>
      <c r="F9" s="141"/>
      <c r="G9" s="141"/>
      <c r="H9" s="142"/>
      <c r="I9" s="143"/>
      <c r="J9" s="142"/>
      <c r="K9" s="143"/>
      <c r="L9" s="142"/>
      <c r="M9" s="143"/>
      <c r="N9" s="142"/>
      <c r="O9" s="143"/>
      <c r="P9" s="134">
        <f>IF(B9="","",YEAR('申込書'!$C$49)-YEAR('申込一覧表'!B9))</f>
      </c>
      <c r="Q9" s="144"/>
      <c r="R9" s="145">
        <f t="shared" si="0"/>
        <v>0</v>
      </c>
      <c r="S9" s="145">
        <f t="shared" si="1"/>
        <v>0</v>
      </c>
      <c r="T9" s="87">
        <f t="shared" si="2"/>
      </c>
      <c r="U9" s="87">
        <f t="shared" si="3"/>
      </c>
      <c r="V9" s="146" t="s">
        <v>253</v>
      </c>
      <c r="W9" s="147">
        <v>4</v>
      </c>
      <c r="X9" s="87">
        <f t="shared" si="4"/>
        <v>0</v>
      </c>
      <c r="Y9" s="87">
        <f t="shared" si="12"/>
        <v>0</v>
      </c>
      <c r="Z9" s="87">
        <f t="shared" si="13"/>
      </c>
      <c r="AA9" s="87">
        <f t="shared" si="5"/>
      </c>
      <c r="AB9" s="145">
        <f t="shared" si="14"/>
        <v>0</v>
      </c>
      <c r="AC9" s="87">
        <f t="shared" si="6"/>
      </c>
      <c r="AD9" s="87">
        <v>0</v>
      </c>
      <c r="AE9" s="87" t="str">
        <f t="shared" si="7"/>
        <v> </v>
      </c>
      <c r="AF9" s="87" t="str">
        <f t="shared" si="8"/>
        <v>  </v>
      </c>
      <c r="AG9" s="87">
        <f t="shared" si="15"/>
      </c>
      <c r="AH9" s="87">
        <f t="shared" si="16"/>
      </c>
      <c r="AI9" s="87">
        <f t="shared" si="17"/>
      </c>
      <c r="AJ9" s="87">
        <f t="shared" si="18"/>
      </c>
      <c r="AK9" s="87">
        <f t="shared" si="19"/>
      </c>
      <c r="AL9" s="87">
        <f t="shared" si="20"/>
      </c>
      <c r="AM9" s="87">
        <f t="shared" si="21"/>
      </c>
      <c r="AN9" s="87">
        <f t="shared" si="9"/>
      </c>
      <c r="AO9" s="87">
        <f t="shared" si="22"/>
      </c>
      <c r="AP9" s="87">
        <f t="shared" si="23"/>
      </c>
      <c r="AQ9" s="87">
        <f t="shared" si="10"/>
        <v>0</v>
      </c>
      <c r="AR9" s="87" t="str">
        <f t="shared" si="24"/>
        <v>999:99.99</v>
      </c>
      <c r="AS9" s="87" t="str">
        <f t="shared" si="25"/>
        <v>999:99.99</v>
      </c>
      <c r="AT9" s="87" t="str">
        <f t="shared" si="26"/>
        <v>999:99.99</v>
      </c>
      <c r="AU9" s="87" t="str">
        <f t="shared" si="27"/>
        <v>999:99.99</v>
      </c>
    </row>
    <row r="10" spans="1:47" ht="16.5" customHeight="1">
      <c r="A10" s="134">
        <f t="shared" si="11"/>
      </c>
      <c r="B10" s="139"/>
      <c r="C10" s="140"/>
      <c r="D10" s="141"/>
      <c r="E10" s="141"/>
      <c r="F10" s="141"/>
      <c r="G10" s="141"/>
      <c r="H10" s="142"/>
      <c r="I10" s="143"/>
      <c r="J10" s="142"/>
      <c r="K10" s="143"/>
      <c r="L10" s="142"/>
      <c r="M10" s="143"/>
      <c r="N10" s="142"/>
      <c r="O10" s="143"/>
      <c r="P10" s="134">
        <f>IF(B10="","",YEAR('申込書'!$C$49)-YEAR('申込一覧表'!B10))</f>
      </c>
      <c r="Q10" s="144"/>
      <c r="R10" s="145">
        <f t="shared" si="0"/>
        <v>0</v>
      </c>
      <c r="S10" s="145">
        <f t="shared" si="1"/>
        <v>0</v>
      </c>
      <c r="T10" s="87">
        <f t="shared" si="2"/>
      </c>
      <c r="U10" s="87">
        <f t="shared" si="3"/>
      </c>
      <c r="V10" s="146" t="s">
        <v>216</v>
      </c>
      <c r="W10" s="147">
        <v>3</v>
      </c>
      <c r="X10" s="87">
        <f t="shared" si="4"/>
        <v>0</v>
      </c>
      <c r="Y10" s="87">
        <f t="shared" si="12"/>
        <v>0</v>
      </c>
      <c r="Z10" s="87">
        <f t="shared" si="13"/>
      </c>
      <c r="AA10" s="87">
        <f t="shared" si="5"/>
      </c>
      <c r="AB10" s="145">
        <f t="shared" si="14"/>
        <v>0</v>
      </c>
      <c r="AC10" s="87">
        <f t="shared" si="6"/>
      </c>
      <c r="AD10" s="87">
        <v>0</v>
      </c>
      <c r="AE10" s="87" t="str">
        <f t="shared" si="7"/>
        <v> </v>
      </c>
      <c r="AF10" s="87" t="str">
        <f t="shared" si="8"/>
        <v>  </v>
      </c>
      <c r="AG10" s="87">
        <f t="shared" si="15"/>
      </c>
      <c r="AH10" s="87">
        <f t="shared" si="16"/>
      </c>
      <c r="AI10" s="87">
        <f t="shared" si="17"/>
      </c>
      <c r="AJ10" s="87">
        <f t="shared" si="18"/>
      </c>
      <c r="AK10" s="87">
        <f t="shared" si="19"/>
      </c>
      <c r="AL10" s="87">
        <f t="shared" si="20"/>
      </c>
      <c r="AM10" s="87">
        <f t="shared" si="21"/>
      </c>
      <c r="AN10" s="87">
        <f t="shared" si="9"/>
      </c>
      <c r="AO10" s="87">
        <f t="shared" si="22"/>
      </c>
      <c r="AP10" s="87">
        <f t="shared" si="23"/>
      </c>
      <c r="AQ10" s="87">
        <f t="shared" si="10"/>
        <v>0</v>
      </c>
      <c r="AR10" s="87" t="str">
        <f t="shared" si="24"/>
        <v>999:99.99</v>
      </c>
      <c r="AS10" s="87" t="str">
        <f t="shared" si="25"/>
        <v>999:99.99</v>
      </c>
      <c r="AT10" s="87" t="str">
        <f t="shared" si="26"/>
        <v>999:99.99</v>
      </c>
      <c r="AU10" s="87" t="str">
        <f t="shared" si="27"/>
        <v>999:99.99</v>
      </c>
    </row>
    <row r="11" spans="1:47" ht="16.5" customHeight="1">
      <c r="A11" s="134">
        <f t="shared" si="11"/>
      </c>
      <c r="B11" s="139"/>
      <c r="C11" s="140"/>
      <c r="D11" s="141"/>
      <c r="E11" s="141"/>
      <c r="F11" s="141"/>
      <c r="G11" s="141"/>
      <c r="H11" s="142"/>
      <c r="I11" s="143"/>
      <c r="J11" s="142"/>
      <c r="K11" s="143"/>
      <c r="L11" s="142"/>
      <c r="M11" s="143"/>
      <c r="N11" s="142"/>
      <c r="O11" s="143"/>
      <c r="P11" s="134">
        <f>IF(B11="","",YEAR('申込書'!$C$49)-YEAR('申込一覧表'!B11))</f>
      </c>
      <c r="Q11" s="144"/>
      <c r="R11" s="145">
        <f t="shared" si="0"/>
        <v>0</v>
      </c>
      <c r="S11" s="145">
        <f t="shared" si="1"/>
        <v>0</v>
      </c>
      <c r="T11" s="87">
        <f t="shared" si="2"/>
      </c>
      <c r="U11" s="87">
        <f t="shared" si="3"/>
      </c>
      <c r="V11" s="146" t="s">
        <v>254</v>
      </c>
      <c r="W11" s="147">
        <v>5</v>
      </c>
      <c r="X11" s="87">
        <f t="shared" si="4"/>
        <v>0</v>
      </c>
      <c r="Y11" s="87">
        <f t="shared" si="12"/>
        <v>0</v>
      </c>
      <c r="Z11" s="87">
        <f t="shared" si="13"/>
      </c>
      <c r="AA11" s="87">
        <f t="shared" si="5"/>
      </c>
      <c r="AB11" s="145">
        <f t="shared" si="14"/>
        <v>0</v>
      </c>
      <c r="AC11" s="87">
        <f t="shared" si="6"/>
      </c>
      <c r="AD11" s="87">
        <v>0</v>
      </c>
      <c r="AE11" s="87" t="str">
        <f t="shared" si="7"/>
        <v> </v>
      </c>
      <c r="AF11" s="87" t="str">
        <f t="shared" si="8"/>
        <v>  </v>
      </c>
      <c r="AG11" s="87">
        <f t="shared" si="15"/>
      </c>
      <c r="AH11" s="87">
        <f t="shared" si="16"/>
      </c>
      <c r="AI11" s="87">
        <f t="shared" si="17"/>
      </c>
      <c r="AJ11" s="87">
        <f t="shared" si="18"/>
      </c>
      <c r="AK11" s="87">
        <f t="shared" si="19"/>
      </c>
      <c r="AL11" s="87">
        <f t="shared" si="20"/>
      </c>
      <c r="AM11" s="87">
        <f t="shared" si="21"/>
      </c>
      <c r="AN11" s="87">
        <f t="shared" si="9"/>
      </c>
      <c r="AO11" s="87">
        <f t="shared" si="22"/>
      </c>
      <c r="AP11" s="87">
        <f t="shared" si="23"/>
      </c>
      <c r="AQ11" s="87">
        <f t="shared" si="10"/>
        <v>0</v>
      </c>
      <c r="AR11" s="87" t="str">
        <f t="shared" si="24"/>
        <v>999:99.99</v>
      </c>
      <c r="AS11" s="87" t="str">
        <f t="shared" si="25"/>
        <v>999:99.99</v>
      </c>
      <c r="AT11" s="87" t="str">
        <f t="shared" si="26"/>
        <v>999:99.99</v>
      </c>
      <c r="AU11" s="87" t="str">
        <f t="shared" si="27"/>
        <v>999:99.99</v>
      </c>
    </row>
    <row r="12" spans="1:47" ht="16.5" customHeight="1">
      <c r="A12" s="134">
        <f t="shared" si="11"/>
      </c>
      <c r="B12" s="139"/>
      <c r="C12" s="140"/>
      <c r="D12" s="141"/>
      <c r="E12" s="141"/>
      <c r="F12" s="141"/>
      <c r="G12" s="141"/>
      <c r="H12" s="142"/>
      <c r="I12" s="143"/>
      <c r="J12" s="142"/>
      <c r="K12" s="143"/>
      <c r="L12" s="142"/>
      <c r="M12" s="143"/>
      <c r="N12" s="142"/>
      <c r="O12" s="143"/>
      <c r="P12" s="134">
        <f>IF(B12="","",YEAR('申込書'!$C$49)-YEAR('申込一覧表'!B12))</f>
      </c>
      <c r="Q12" s="144"/>
      <c r="R12" s="145">
        <f t="shared" si="0"/>
        <v>0</v>
      </c>
      <c r="S12" s="145">
        <f t="shared" si="1"/>
        <v>0</v>
      </c>
      <c r="T12" s="87">
        <f t="shared" si="2"/>
      </c>
      <c r="U12" s="87">
        <f t="shared" si="3"/>
      </c>
      <c r="V12" s="146"/>
      <c r="W12" s="147"/>
      <c r="X12" s="87">
        <f t="shared" si="4"/>
        <v>0</v>
      </c>
      <c r="Y12" s="87">
        <f t="shared" si="12"/>
        <v>0</v>
      </c>
      <c r="Z12" s="87">
        <f t="shared" si="13"/>
      </c>
      <c r="AA12" s="87">
        <f t="shared" si="5"/>
      </c>
      <c r="AB12" s="145">
        <f t="shared" si="14"/>
        <v>0</v>
      </c>
      <c r="AC12" s="87">
        <f t="shared" si="6"/>
      </c>
      <c r="AD12" s="87">
        <v>0</v>
      </c>
      <c r="AE12" s="87" t="str">
        <f t="shared" si="7"/>
        <v> </v>
      </c>
      <c r="AF12" s="87" t="str">
        <f t="shared" si="8"/>
        <v>  </v>
      </c>
      <c r="AG12" s="87">
        <f t="shared" si="15"/>
      </c>
      <c r="AH12" s="87">
        <f t="shared" si="16"/>
      </c>
      <c r="AI12" s="87">
        <f t="shared" si="17"/>
      </c>
      <c r="AJ12" s="87">
        <f t="shared" si="18"/>
      </c>
      <c r="AK12" s="87">
        <f t="shared" si="19"/>
      </c>
      <c r="AL12" s="87">
        <f t="shared" si="20"/>
      </c>
      <c r="AM12" s="87">
        <f t="shared" si="21"/>
      </c>
      <c r="AN12" s="87">
        <f t="shared" si="9"/>
      </c>
      <c r="AO12" s="87">
        <f t="shared" si="22"/>
      </c>
      <c r="AP12" s="87">
        <f t="shared" si="23"/>
      </c>
      <c r="AQ12" s="87">
        <f t="shared" si="10"/>
        <v>0</v>
      </c>
      <c r="AR12" s="87" t="str">
        <f t="shared" si="24"/>
        <v>999:99.99</v>
      </c>
      <c r="AS12" s="87" t="str">
        <f t="shared" si="25"/>
        <v>999:99.99</v>
      </c>
      <c r="AT12" s="87" t="str">
        <f t="shared" si="26"/>
        <v>999:99.99</v>
      </c>
      <c r="AU12" s="87" t="str">
        <f t="shared" si="27"/>
        <v>999:99.99</v>
      </c>
    </row>
    <row r="13" spans="1:47" ht="16.5" customHeight="1">
      <c r="A13" s="134">
        <f t="shared" si="11"/>
      </c>
      <c r="B13" s="139"/>
      <c r="C13" s="140"/>
      <c r="D13" s="141"/>
      <c r="E13" s="141"/>
      <c r="F13" s="141"/>
      <c r="G13" s="141"/>
      <c r="H13" s="142"/>
      <c r="I13" s="143"/>
      <c r="J13" s="142"/>
      <c r="K13" s="143"/>
      <c r="L13" s="142"/>
      <c r="M13" s="143"/>
      <c r="N13" s="142"/>
      <c r="O13" s="143"/>
      <c r="P13" s="134">
        <f>IF(B13="","",YEAR('申込書'!$C$49)-YEAR('申込一覧表'!B13))</f>
      </c>
      <c r="Q13" s="144"/>
      <c r="R13" s="145">
        <f t="shared" si="0"/>
        <v>0</v>
      </c>
      <c r="S13" s="145">
        <f t="shared" si="1"/>
        <v>0</v>
      </c>
      <c r="T13" s="87">
        <f t="shared" si="2"/>
      </c>
      <c r="U13" s="87">
        <f t="shared" si="3"/>
      </c>
      <c r="V13" s="146"/>
      <c r="W13" s="147"/>
      <c r="X13" s="87">
        <f t="shared" si="4"/>
        <v>0</v>
      </c>
      <c r="Y13" s="87">
        <f t="shared" si="12"/>
        <v>0</v>
      </c>
      <c r="Z13" s="87">
        <f t="shared" si="13"/>
      </c>
      <c r="AA13" s="87">
        <f t="shared" si="5"/>
      </c>
      <c r="AB13" s="145">
        <f t="shared" si="14"/>
        <v>0</v>
      </c>
      <c r="AC13" s="87">
        <f t="shared" si="6"/>
      </c>
      <c r="AD13" s="87">
        <v>0</v>
      </c>
      <c r="AE13" s="87" t="str">
        <f t="shared" si="7"/>
        <v> </v>
      </c>
      <c r="AF13" s="87" t="str">
        <f t="shared" si="8"/>
        <v>  </v>
      </c>
      <c r="AG13" s="87">
        <f t="shared" si="15"/>
      </c>
      <c r="AH13" s="87">
        <f t="shared" si="16"/>
      </c>
      <c r="AI13" s="87">
        <f t="shared" si="17"/>
      </c>
      <c r="AJ13" s="87">
        <f t="shared" si="18"/>
      </c>
      <c r="AK13" s="87">
        <f t="shared" si="19"/>
      </c>
      <c r="AL13" s="87">
        <f t="shared" si="20"/>
      </c>
      <c r="AM13" s="87">
        <f t="shared" si="21"/>
      </c>
      <c r="AN13" s="87">
        <f t="shared" si="9"/>
      </c>
      <c r="AO13" s="87">
        <f t="shared" si="22"/>
      </c>
      <c r="AP13" s="87">
        <f t="shared" si="23"/>
      </c>
      <c r="AQ13" s="87">
        <f t="shared" si="10"/>
        <v>0</v>
      </c>
      <c r="AR13" s="87" t="str">
        <f t="shared" si="24"/>
        <v>999:99.99</v>
      </c>
      <c r="AS13" s="87" t="str">
        <f t="shared" si="25"/>
        <v>999:99.99</v>
      </c>
      <c r="AT13" s="87" t="str">
        <f t="shared" si="26"/>
        <v>999:99.99</v>
      </c>
      <c r="AU13" s="87" t="str">
        <f t="shared" si="27"/>
        <v>999:99.99</v>
      </c>
    </row>
    <row r="14" spans="1:47" ht="16.5" customHeight="1">
      <c r="A14" s="134">
        <f t="shared" si="11"/>
      </c>
      <c r="B14" s="139"/>
      <c r="C14" s="140"/>
      <c r="D14" s="141"/>
      <c r="E14" s="141"/>
      <c r="F14" s="141"/>
      <c r="G14" s="141"/>
      <c r="H14" s="142"/>
      <c r="I14" s="143"/>
      <c r="J14" s="142"/>
      <c r="K14" s="143"/>
      <c r="L14" s="142"/>
      <c r="M14" s="143"/>
      <c r="N14" s="142"/>
      <c r="O14" s="143"/>
      <c r="P14" s="134">
        <f>IF(B14="","",YEAR('申込書'!$C$49)-YEAR('申込一覧表'!B14))</f>
      </c>
      <c r="Q14" s="144"/>
      <c r="R14" s="145">
        <f t="shared" si="0"/>
        <v>0</v>
      </c>
      <c r="S14" s="145">
        <f t="shared" si="1"/>
        <v>0</v>
      </c>
      <c r="T14" s="87">
        <f t="shared" si="2"/>
      </c>
      <c r="U14" s="87">
        <f t="shared" si="3"/>
      </c>
      <c r="V14" s="146" t="s">
        <v>133</v>
      </c>
      <c r="W14" s="147">
        <v>1</v>
      </c>
      <c r="X14" s="87">
        <f t="shared" si="4"/>
        <v>0</v>
      </c>
      <c r="Y14" s="87">
        <f t="shared" si="12"/>
        <v>0</v>
      </c>
      <c r="Z14" s="87">
        <f t="shared" si="13"/>
      </c>
      <c r="AA14" s="87">
        <f t="shared" si="5"/>
      </c>
      <c r="AB14" s="145">
        <f t="shared" si="14"/>
        <v>0</v>
      </c>
      <c r="AC14" s="87">
        <f t="shared" si="6"/>
      </c>
      <c r="AD14" s="87">
        <v>0</v>
      </c>
      <c r="AE14" s="87" t="str">
        <f t="shared" si="7"/>
        <v> </v>
      </c>
      <c r="AF14" s="87" t="str">
        <f t="shared" si="8"/>
        <v>  </v>
      </c>
      <c r="AG14" s="87">
        <f t="shared" si="15"/>
      </c>
      <c r="AH14" s="87">
        <f t="shared" si="16"/>
      </c>
      <c r="AI14" s="87">
        <f t="shared" si="17"/>
      </c>
      <c r="AJ14" s="87">
        <f t="shared" si="18"/>
      </c>
      <c r="AK14" s="87">
        <f t="shared" si="19"/>
      </c>
      <c r="AL14" s="87">
        <f t="shared" si="20"/>
      </c>
      <c r="AM14" s="87">
        <f t="shared" si="21"/>
      </c>
      <c r="AN14" s="87">
        <f t="shared" si="9"/>
      </c>
      <c r="AO14" s="87">
        <f t="shared" si="22"/>
      </c>
      <c r="AP14" s="87">
        <f t="shared" si="23"/>
      </c>
      <c r="AQ14" s="87">
        <f t="shared" si="10"/>
        <v>0</v>
      </c>
      <c r="AR14" s="87" t="str">
        <f t="shared" si="24"/>
        <v>999:99.99</v>
      </c>
      <c r="AS14" s="87" t="str">
        <f t="shared" si="25"/>
        <v>999:99.99</v>
      </c>
      <c r="AT14" s="87" t="str">
        <f t="shared" si="26"/>
        <v>999:99.99</v>
      </c>
      <c r="AU14" s="87" t="str">
        <f t="shared" si="27"/>
        <v>999:99.99</v>
      </c>
    </row>
    <row r="15" spans="1:47" ht="16.5" customHeight="1">
      <c r="A15" s="134">
        <f t="shared" si="11"/>
      </c>
      <c r="B15" s="139"/>
      <c r="C15" s="140"/>
      <c r="D15" s="141"/>
      <c r="E15" s="141"/>
      <c r="F15" s="141"/>
      <c r="G15" s="141"/>
      <c r="H15" s="142"/>
      <c r="I15" s="143"/>
      <c r="J15" s="142"/>
      <c r="K15" s="143"/>
      <c r="L15" s="142"/>
      <c r="M15" s="143"/>
      <c r="N15" s="142"/>
      <c r="O15" s="143"/>
      <c r="P15" s="134">
        <f>IF(B15="","",YEAR('申込書'!$C$49)-YEAR('申込一覧表'!B15))</f>
      </c>
      <c r="Q15" s="144"/>
      <c r="R15" s="145">
        <f t="shared" si="0"/>
        <v>0</v>
      </c>
      <c r="S15" s="145">
        <f t="shared" si="1"/>
        <v>0</v>
      </c>
      <c r="T15" s="87">
        <f t="shared" si="2"/>
      </c>
      <c r="U15" s="87">
        <f t="shared" si="3"/>
      </c>
      <c r="V15" s="146" t="s">
        <v>132</v>
      </c>
      <c r="W15" s="147">
        <v>2</v>
      </c>
      <c r="X15" s="87">
        <f t="shared" si="4"/>
        <v>0</v>
      </c>
      <c r="Y15" s="87">
        <f t="shared" si="12"/>
        <v>0</v>
      </c>
      <c r="Z15" s="87">
        <f t="shared" si="13"/>
      </c>
      <c r="AA15" s="87">
        <f t="shared" si="5"/>
      </c>
      <c r="AB15" s="145">
        <f t="shared" si="14"/>
        <v>0</v>
      </c>
      <c r="AC15" s="87">
        <f t="shared" si="6"/>
      </c>
      <c r="AD15" s="87">
        <v>0</v>
      </c>
      <c r="AE15" s="87" t="str">
        <f t="shared" si="7"/>
        <v> </v>
      </c>
      <c r="AF15" s="87" t="str">
        <f t="shared" si="8"/>
        <v>  </v>
      </c>
      <c r="AG15" s="87">
        <f t="shared" si="15"/>
      </c>
      <c r="AH15" s="87">
        <f t="shared" si="16"/>
      </c>
      <c r="AI15" s="87">
        <f t="shared" si="17"/>
      </c>
      <c r="AJ15" s="87">
        <f t="shared" si="18"/>
      </c>
      <c r="AK15" s="87">
        <f t="shared" si="19"/>
      </c>
      <c r="AL15" s="87">
        <f t="shared" si="20"/>
      </c>
      <c r="AM15" s="87">
        <f t="shared" si="21"/>
      </c>
      <c r="AN15" s="87">
        <f t="shared" si="9"/>
      </c>
      <c r="AO15" s="87">
        <f t="shared" si="22"/>
      </c>
      <c r="AP15" s="87">
        <f t="shared" si="23"/>
      </c>
      <c r="AQ15" s="87">
        <f t="shared" si="10"/>
        <v>0</v>
      </c>
      <c r="AR15" s="87" t="str">
        <f t="shared" si="24"/>
        <v>999:99.99</v>
      </c>
      <c r="AS15" s="87" t="str">
        <f t="shared" si="25"/>
        <v>999:99.99</v>
      </c>
      <c r="AT15" s="87" t="str">
        <f t="shared" si="26"/>
        <v>999:99.99</v>
      </c>
      <c r="AU15" s="87" t="str">
        <f t="shared" si="27"/>
        <v>999:99.99</v>
      </c>
    </row>
    <row r="16" spans="1:47" ht="16.5" customHeight="1">
      <c r="A16" s="134">
        <f t="shared" si="11"/>
      </c>
      <c r="B16" s="139"/>
      <c r="C16" s="140"/>
      <c r="D16" s="141"/>
      <c r="E16" s="141"/>
      <c r="F16" s="141"/>
      <c r="G16" s="141"/>
      <c r="H16" s="142"/>
      <c r="I16" s="143"/>
      <c r="J16" s="142"/>
      <c r="K16" s="143"/>
      <c r="L16" s="142"/>
      <c r="M16" s="143"/>
      <c r="N16" s="142"/>
      <c r="O16" s="143"/>
      <c r="P16" s="134">
        <f>IF(B16="","",YEAR('申込書'!$C$49)-YEAR('申込一覧表'!B16))</f>
      </c>
      <c r="Q16" s="144"/>
      <c r="R16" s="145">
        <f t="shared" si="0"/>
        <v>0</v>
      </c>
      <c r="S16" s="145">
        <f t="shared" si="1"/>
        <v>0</v>
      </c>
      <c r="T16" s="87">
        <f t="shared" si="2"/>
      </c>
      <c r="U16" s="87">
        <f t="shared" si="3"/>
      </c>
      <c r="V16" s="146" t="s">
        <v>255</v>
      </c>
      <c r="W16" s="147">
        <v>4</v>
      </c>
      <c r="X16" s="87">
        <f t="shared" si="4"/>
        <v>0</v>
      </c>
      <c r="Y16" s="87">
        <f t="shared" si="12"/>
        <v>0</v>
      </c>
      <c r="Z16" s="87">
        <f t="shared" si="13"/>
      </c>
      <c r="AA16" s="87">
        <f t="shared" si="5"/>
      </c>
      <c r="AB16" s="145">
        <f t="shared" si="14"/>
        <v>0</v>
      </c>
      <c r="AC16" s="87">
        <f t="shared" si="6"/>
      </c>
      <c r="AD16" s="87">
        <v>0</v>
      </c>
      <c r="AE16" s="87" t="str">
        <f t="shared" si="7"/>
        <v> </v>
      </c>
      <c r="AF16" s="87" t="str">
        <f t="shared" si="8"/>
        <v>  </v>
      </c>
      <c r="AG16" s="87">
        <f t="shared" si="15"/>
      </c>
      <c r="AH16" s="87">
        <f t="shared" si="16"/>
      </c>
      <c r="AI16" s="87">
        <f t="shared" si="17"/>
      </c>
      <c r="AJ16" s="87">
        <f t="shared" si="18"/>
      </c>
      <c r="AK16" s="87">
        <f t="shared" si="19"/>
      </c>
      <c r="AL16" s="87">
        <f t="shared" si="20"/>
      </c>
      <c r="AM16" s="87">
        <f t="shared" si="21"/>
      </c>
      <c r="AN16" s="87">
        <f t="shared" si="9"/>
      </c>
      <c r="AO16" s="87">
        <f t="shared" si="22"/>
      </c>
      <c r="AP16" s="87">
        <f t="shared" si="23"/>
      </c>
      <c r="AQ16" s="87">
        <f t="shared" si="10"/>
        <v>0</v>
      </c>
      <c r="AR16" s="87" t="str">
        <f t="shared" si="24"/>
        <v>999:99.99</v>
      </c>
      <c r="AS16" s="87" t="str">
        <f t="shared" si="25"/>
        <v>999:99.99</v>
      </c>
      <c r="AT16" s="87" t="str">
        <f t="shared" si="26"/>
        <v>999:99.99</v>
      </c>
      <c r="AU16" s="87" t="str">
        <f t="shared" si="27"/>
        <v>999:99.99</v>
      </c>
    </row>
    <row r="17" spans="1:47" ht="16.5" customHeight="1">
      <c r="A17" s="134">
        <f t="shared" si="11"/>
      </c>
      <c r="B17" s="139"/>
      <c r="C17" s="140"/>
      <c r="D17" s="141"/>
      <c r="E17" s="141"/>
      <c r="F17" s="141"/>
      <c r="G17" s="141"/>
      <c r="H17" s="142"/>
      <c r="I17" s="143"/>
      <c r="J17" s="142"/>
      <c r="K17" s="143"/>
      <c r="L17" s="142"/>
      <c r="M17" s="143"/>
      <c r="N17" s="142"/>
      <c r="O17" s="143"/>
      <c r="P17" s="134">
        <f>IF(B17="","",YEAR('申込書'!$C$49)-YEAR('申込一覧表'!B17))</f>
      </c>
      <c r="Q17" s="144"/>
      <c r="R17" s="145">
        <f t="shared" si="0"/>
        <v>0</v>
      </c>
      <c r="S17" s="145">
        <f t="shared" si="1"/>
        <v>0</v>
      </c>
      <c r="T17" s="87">
        <f t="shared" si="2"/>
      </c>
      <c r="U17" s="87">
        <f t="shared" si="3"/>
      </c>
      <c r="V17" s="146" t="s">
        <v>130</v>
      </c>
      <c r="W17" s="147">
        <v>3</v>
      </c>
      <c r="X17" s="87">
        <f t="shared" si="4"/>
        <v>0</v>
      </c>
      <c r="Y17" s="87">
        <f t="shared" si="12"/>
        <v>0</v>
      </c>
      <c r="Z17" s="87">
        <f t="shared" si="13"/>
      </c>
      <c r="AA17" s="87">
        <f t="shared" si="5"/>
      </c>
      <c r="AB17" s="145">
        <f t="shared" si="14"/>
        <v>0</v>
      </c>
      <c r="AC17" s="87">
        <f t="shared" si="6"/>
      </c>
      <c r="AD17" s="87">
        <v>0</v>
      </c>
      <c r="AE17" s="87" t="str">
        <f t="shared" si="7"/>
        <v> </v>
      </c>
      <c r="AF17" s="87" t="str">
        <f t="shared" si="8"/>
        <v>  </v>
      </c>
      <c r="AG17" s="87">
        <f t="shared" si="15"/>
      </c>
      <c r="AH17" s="87">
        <f t="shared" si="16"/>
      </c>
      <c r="AI17" s="87">
        <f t="shared" si="17"/>
      </c>
      <c r="AJ17" s="87">
        <f t="shared" si="18"/>
      </c>
      <c r="AK17" s="87">
        <f t="shared" si="19"/>
      </c>
      <c r="AL17" s="87">
        <f t="shared" si="20"/>
      </c>
      <c r="AM17" s="87">
        <f t="shared" si="21"/>
      </c>
      <c r="AN17" s="87">
        <f t="shared" si="9"/>
      </c>
      <c r="AO17" s="87">
        <f t="shared" si="22"/>
      </c>
      <c r="AP17" s="87">
        <f t="shared" si="23"/>
      </c>
      <c r="AQ17" s="87">
        <f t="shared" si="10"/>
        <v>0</v>
      </c>
      <c r="AR17" s="87" t="str">
        <f t="shared" si="24"/>
        <v>999:99.99</v>
      </c>
      <c r="AS17" s="87" t="str">
        <f t="shared" si="25"/>
        <v>999:99.99</v>
      </c>
      <c r="AT17" s="87" t="str">
        <f t="shared" si="26"/>
        <v>999:99.99</v>
      </c>
      <c r="AU17" s="87" t="str">
        <f t="shared" si="27"/>
        <v>999:99.99</v>
      </c>
    </row>
    <row r="18" spans="1:47" ht="16.5" customHeight="1">
      <c r="A18" s="134">
        <f t="shared" si="11"/>
      </c>
      <c r="B18" s="139"/>
      <c r="C18" s="140"/>
      <c r="D18" s="141"/>
      <c r="E18" s="141"/>
      <c r="F18" s="141"/>
      <c r="G18" s="141"/>
      <c r="H18" s="142"/>
      <c r="I18" s="143"/>
      <c r="J18" s="142"/>
      <c r="K18" s="143"/>
      <c r="L18" s="142"/>
      <c r="M18" s="143"/>
      <c r="N18" s="142"/>
      <c r="O18" s="143"/>
      <c r="P18" s="134">
        <f>IF(B18="","",YEAR('申込書'!$C$49)-YEAR('申込一覧表'!B18))</f>
      </c>
      <c r="Q18" s="144"/>
      <c r="R18" s="145">
        <f t="shared" si="0"/>
        <v>0</v>
      </c>
      <c r="S18" s="145">
        <f t="shared" si="1"/>
        <v>0</v>
      </c>
      <c r="T18" s="87">
        <f t="shared" si="2"/>
      </c>
      <c r="U18" s="87">
        <f t="shared" si="3"/>
      </c>
      <c r="V18" s="146" t="s">
        <v>231</v>
      </c>
      <c r="W18" s="147">
        <v>1</v>
      </c>
      <c r="X18" s="87">
        <f t="shared" si="4"/>
        <v>0</v>
      </c>
      <c r="Y18" s="87">
        <f t="shared" si="12"/>
        <v>0</v>
      </c>
      <c r="Z18" s="87">
        <f t="shared" si="13"/>
      </c>
      <c r="AA18" s="87">
        <f t="shared" si="5"/>
      </c>
      <c r="AB18" s="145">
        <f t="shared" si="14"/>
        <v>0</v>
      </c>
      <c r="AC18" s="87">
        <f t="shared" si="6"/>
      </c>
      <c r="AD18" s="87">
        <v>0</v>
      </c>
      <c r="AE18" s="87" t="str">
        <f t="shared" si="7"/>
        <v> </v>
      </c>
      <c r="AF18" s="87" t="str">
        <f t="shared" si="8"/>
        <v>  </v>
      </c>
      <c r="AG18" s="87">
        <f t="shared" si="15"/>
      </c>
      <c r="AH18" s="87">
        <f t="shared" si="16"/>
      </c>
      <c r="AI18" s="87">
        <f t="shared" si="17"/>
      </c>
      <c r="AJ18" s="87">
        <f t="shared" si="18"/>
      </c>
      <c r="AK18" s="87">
        <f t="shared" si="19"/>
      </c>
      <c r="AL18" s="87">
        <f t="shared" si="20"/>
      </c>
      <c r="AM18" s="87">
        <f t="shared" si="21"/>
      </c>
      <c r="AN18" s="87">
        <f t="shared" si="9"/>
      </c>
      <c r="AO18" s="87">
        <f t="shared" si="22"/>
      </c>
      <c r="AP18" s="87">
        <f t="shared" si="23"/>
      </c>
      <c r="AQ18" s="87">
        <f t="shared" si="10"/>
        <v>0</v>
      </c>
      <c r="AR18" s="87" t="str">
        <f t="shared" si="24"/>
        <v>999:99.99</v>
      </c>
      <c r="AS18" s="87" t="str">
        <f t="shared" si="25"/>
        <v>999:99.99</v>
      </c>
      <c r="AT18" s="87" t="str">
        <f t="shared" si="26"/>
        <v>999:99.99</v>
      </c>
      <c r="AU18" s="87" t="str">
        <f t="shared" si="27"/>
        <v>999:99.99</v>
      </c>
    </row>
    <row r="19" spans="1:47" ht="16.5" customHeight="1">
      <c r="A19" s="134">
        <f t="shared" si="11"/>
      </c>
      <c r="B19" s="139"/>
      <c r="C19" s="140"/>
      <c r="D19" s="141"/>
      <c r="E19" s="141"/>
      <c r="F19" s="141"/>
      <c r="G19" s="141"/>
      <c r="H19" s="142"/>
      <c r="I19" s="143"/>
      <c r="J19" s="142"/>
      <c r="K19" s="143"/>
      <c r="L19" s="142"/>
      <c r="M19" s="143"/>
      <c r="N19" s="142"/>
      <c r="O19" s="143"/>
      <c r="P19" s="134">
        <f>IF(B19="","",YEAR('申込書'!$C$49)-YEAR('申込一覧表'!B19))</f>
      </c>
      <c r="Q19" s="144"/>
      <c r="R19" s="145">
        <f t="shared" si="0"/>
        <v>0</v>
      </c>
      <c r="S19" s="145">
        <f t="shared" si="1"/>
        <v>0</v>
      </c>
      <c r="T19" s="87">
        <f t="shared" si="2"/>
      </c>
      <c r="U19" s="87">
        <f t="shared" si="3"/>
      </c>
      <c r="V19" s="146" t="s">
        <v>260</v>
      </c>
      <c r="W19" s="147">
        <v>1</v>
      </c>
      <c r="X19" s="87">
        <f t="shared" si="4"/>
        <v>0</v>
      </c>
      <c r="Y19" s="87">
        <f t="shared" si="12"/>
        <v>0</v>
      </c>
      <c r="Z19" s="87">
        <f t="shared" si="13"/>
      </c>
      <c r="AA19" s="87">
        <f t="shared" si="5"/>
      </c>
      <c r="AB19" s="145">
        <f t="shared" si="14"/>
        <v>0</v>
      </c>
      <c r="AC19" s="87">
        <f t="shared" si="6"/>
      </c>
      <c r="AD19" s="87">
        <v>0</v>
      </c>
      <c r="AE19" s="87" t="str">
        <f t="shared" si="7"/>
        <v> </v>
      </c>
      <c r="AF19" s="87" t="str">
        <f t="shared" si="8"/>
        <v>  </v>
      </c>
      <c r="AG19" s="87">
        <f t="shared" si="15"/>
      </c>
      <c r="AH19" s="87">
        <f t="shared" si="16"/>
      </c>
      <c r="AI19" s="87">
        <f t="shared" si="17"/>
      </c>
      <c r="AJ19" s="87">
        <f t="shared" si="18"/>
      </c>
      <c r="AK19" s="87">
        <f t="shared" si="19"/>
      </c>
      <c r="AL19" s="87">
        <f t="shared" si="20"/>
      </c>
      <c r="AM19" s="87">
        <f t="shared" si="21"/>
      </c>
      <c r="AN19" s="87">
        <f t="shared" si="9"/>
      </c>
      <c r="AO19" s="87">
        <f t="shared" si="22"/>
      </c>
      <c r="AP19" s="87">
        <f t="shared" si="23"/>
      </c>
      <c r="AQ19" s="87">
        <f t="shared" si="10"/>
        <v>0</v>
      </c>
      <c r="AR19" s="87" t="str">
        <f t="shared" si="24"/>
        <v>999:99.99</v>
      </c>
      <c r="AS19" s="87" t="str">
        <f t="shared" si="25"/>
        <v>999:99.99</v>
      </c>
      <c r="AT19" s="87" t="str">
        <f t="shared" si="26"/>
        <v>999:99.99</v>
      </c>
      <c r="AU19" s="87" t="str">
        <f t="shared" si="27"/>
        <v>999:99.99</v>
      </c>
    </row>
    <row r="20" spans="1:47" ht="16.5" customHeight="1">
      <c r="A20" s="134">
        <f t="shared" si="11"/>
      </c>
      <c r="B20" s="139"/>
      <c r="C20" s="140"/>
      <c r="D20" s="141"/>
      <c r="E20" s="141"/>
      <c r="F20" s="141"/>
      <c r="G20" s="141"/>
      <c r="H20" s="142"/>
      <c r="I20" s="143"/>
      <c r="J20" s="142"/>
      <c r="K20" s="143"/>
      <c r="L20" s="142"/>
      <c r="M20" s="143"/>
      <c r="N20" s="142"/>
      <c r="O20" s="143"/>
      <c r="P20" s="134">
        <f>IF(B20="","",YEAR('申込書'!$C$49)-YEAR('申込一覧表'!B20))</f>
      </c>
      <c r="Q20" s="144"/>
      <c r="R20" s="145">
        <f t="shared" si="0"/>
        <v>0</v>
      </c>
      <c r="S20" s="145">
        <f t="shared" si="1"/>
        <v>0</v>
      </c>
      <c r="T20" s="87">
        <f t="shared" si="2"/>
      </c>
      <c r="U20" s="87">
        <f t="shared" si="3"/>
      </c>
      <c r="V20" s="146"/>
      <c r="W20" s="147"/>
      <c r="X20" s="87">
        <f t="shared" si="4"/>
        <v>0</v>
      </c>
      <c r="Y20" s="87">
        <f t="shared" si="12"/>
        <v>0</v>
      </c>
      <c r="Z20" s="87">
        <f t="shared" si="13"/>
      </c>
      <c r="AA20" s="87">
        <f t="shared" si="5"/>
      </c>
      <c r="AB20" s="145">
        <f t="shared" si="14"/>
        <v>0</v>
      </c>
      <c r="AC20" s="87">
        <f t="shared" si="6"/>
      </c>
      <c r="AD20" s="87">
        <v>0</v>
      </c>
      <c r="AE20" s="87" t="str">
        <f t="shared" si="7"/>
        <v> </v>
      </c>
      <c r="AF20" s="87" t="str">
        <f t="shared" si="8"/>
        <v>  </v>
      </c>
      <c r="AG20" s="87">
        <f t="shared" si="15"/>
      </c>
      <c r="AH20" s="87">
        <f t="shared" si="16"/>
      </c>
      <c r="AI20" s="87">
        <f t="shared" si="17"/>
      </c>
      <c r="AJ20" s="87">
        <f t="shared" si="18"/>
      </c>
      <c r="AK20" s="87">
        <f t="shared" si="19"/>
      </c>
      <c r="AL20" s="87">
        <f t="shared" si="20"/>
      </c>
      <c r="AM20" s="87">
        <f t="shared" si="21"/>
      </c>
      <c r="AN20" s="87">
        <f t="shared" si="9"/>
      </c>
      <c r="AO20" s="87">
        <f t="shared" si="22"/>
      </c>
      <c r="AP20" s="87">
        <f t="shared" si="23"/>
      </c>
      <c r="AQ20" s="87">
        <f t="shared" si="10"/>
        <v>0</v>
      </c>
      <c r="AR20" s="87" t="str">
        <f t="shared" si="24"/>
        <v>999:99.99</v>
      </c>
      <c r="AS20" s="87" t="str">
        <f t="shared" si="25"/>
        <v>999:99.99</v>
      </c>
      <c r="AT20" s="87" t="str">
        <f t="shared" si="26"/>
        <v>999:99.99</v>
      </c>
      <c r="AU20" s="87" t="str">
        <f t="shared" si="27"/>
        <v>999:99.99</v>
      </c>
    </row>
    <row r="21" spans="1:47" ht="16.5" customHeight="1">
      <c r="A21" s="134">
        <f t="shared" si="11"/>
      </c>
      <c r="B21" s="139"/>
      <c r="C21" s="140"/>
      <c r="D21" s="141"/>
      <c r="E21" s="141"/>
      <c r="F21" s="141"/>
      <c r="G21" s="141"/>
      <c r="H21" s="142"/>
      <c r="I21" s="143"/>
      <c r="J21" s="142"/>
      <c r="K21" s="143"/>
      <c r="L21" s="142"/>
      <c r="M21" s="143"/>
      <c r="N21" s="142"/>
      <c r="O21" s="143"/>
      <c r="P21" s="134">
        <f>IF(B21="","",YEAR('申込書'!$C$49)-YEAR('申込一覧表'!B21))</f>
      </c>
      <c r="Q21" s="144"/>
      <c r="R21" s="145">
        <f t="shared" si="0"/>
        <v>0</v>
      </c>
      <c r="S21" s="145">
        <f t="shared" si="1"/>
        <v>0</v>
      </c>
      <c r="T21" s="87">
        <f t="shared" si="2"/>
      </c>
      <c r="U21" s="87">
        <f t="shared" si="3"/>
      </c>
      <c r="V21" s="146"/>
      <c r="W21" s="147"/>
      <c r="X21" s="87">
        <f t="shared" si="4"/>
        <v>0</v>
      </c>
      <c r="Y21" s="87">
        <f t="shared" si="12"/>
        <v>0</v>
      </c>
      <c r="Z21" s="87">
        <f t="shared" si="13"/>
      </c>
      <c r="AA21" s="87">
        <f t="shared" si="5"/>
      </c>
      <c r="AB21" s="145">
        <f t="shared" si="14"/>
        <v>0</v>
      </c>
      <c r="AC21" s="87">
        <f t="shared" si="6"/>
      </c>
      <c r="AD21" s="87">
        <v>0</v>
      </c>
      <c r="AE21" s="87" t="str">
        <f t="shared" si="7"/>
        <v> </v>
      </c>
      <c r="AF21" s="87" t="str">
        <f t="shared" si="8"/>
        <v>  </v>
      </c>
      <c r="AG21" s="87">
        <f t="shared" si="15"/>
      </c>
      <c r="AH21" s="87">
        <f t="shared" si="16"/>
      </c>
      <c r="AI21" s="87">
        <f t="shared" si="17"/>
      </c>
      <c r="AJ21" s="87">
        <f t="shared" si="18"/>
      </c>
      <c r="AK21" s="87">
        <f t="shared" si="19"/>
      </c>
      <c r="AL21" s="87">
        <f t="shared" si="20"/>
      </c>
      <c r="AM21" s="87">
        <f t="shared" si="21"/>
      </c>
      <c r="AN21" s="87">
        <f t="shared" si="9"/>
      </c>
      <c r="AO21" s="87">
        <f t="shared" si="22"/>
      </c>
      <c r="AP21" s="87">
        <f t="shared" si="23"/>
      </c>
      <c r="AQ21" s="87">
        <f t="shared" si="10"/>
        <v>0</v>
      </c>
      <c r="AR21" s="87" t="str">
        <f t="shared" si="24"/>
        <v>999:99.99</v>
      </c>
      <c r="AS21" s="87" t="str">
        <f t="shared" si="25"/>
        <v>999:99.99</v>
      </c>
      <c r="AT21" s="87" t="str">
        <f t="shared" si="26"/>
        <v>999:99.99</v>
      </c>
      <c r="AU21" s="87" t="str">
        <f t="shared" si="27"/>
        <v>999:99.99</v>
      </c>
    </row>
    <row r="22" spans="1:47" ht="16.5" customHeight="1">
      <c r="A22" s="134">
        <f t="shared" si="11"/>
      </c>
      <c r="B22" s="139"/>
      <c r="C22" s="140"/>
      <c r="D22" s="141"/>
      <c r="E22" s="141"/>
      <c r="F22" s="141"/>
      <c r="G22" s="141"/>
      <c r="H22" s="142"/>
      <c r="I22" s="143"/>
      <c r="J22" s="142"/>
      <c r="K22" s="143"/>
      <c r="L22" s="142"/>
      <c r="M22" s="143"/>
      <c r="N22" s="142"/>
      <c r="O22" s="143"/>
      <c r="P22" s="134">
        <f>IF(B22="","",YEAR('申込書'!$C$49)-YEAR('申込一覧表'!B22))</f>
      </c>
      <c r="Q22" s="144"/>
      <c r="R22" s="145">
        <f t="shared" si="0"/>
        <v>0</v>
      </c>
      <c r="S22" s="145">
        <f t="shared" si="1"/>
        <v>0</v>
      </c>
      <c r="T22" s="87">
        <f t="shared" si="2"/>
      </c>
      <c r="U22" s="87">
        <f t="shared" si="3"/>
      </c>
      <c r="V22" s="146"/>
      <c r="W22" s="147"/>
      <c r="X22" s="87">
        <f t="shared" si="4"/>
        <v>0</v>
      </c>
      <c r="Y22" s="87">
        <f t="shared" si="12"/>
        <v>0</v>
      </c>
      <c r="Z22" s="87">
        <f t="shared" si="13"/>
      </c>
      <c r="AA22" s="87">
        <f t="shared" si="5"/>
      </c>
      <c r="AB22" s="145">
        <f t="shared" si="14"/>
        <v>0</v>
      </c>
      <c r="AC22" s="87">
        <f t="shared" si="6"/>
      </c>
      <c r="AD22" s="87">
        <v>0</v>
      </c>
      <c r="AE22" s="87" t="str">
        <f t="shared" si="7"/>
        <v> </v>
      </c>
      <c r="AF22" s="87" t="str">
        <f t="shared" si="8"/>
        <v>  </v>
      </c>
      <c r="AG22" s="87">
        <f t="shared" si="15"/>
      </c>
      <c r="AH22" s="87">
        <f t="shared" si="16"/>
      </c>
      <c r="AI22" s="87">
        <f t="shared" si="17"/>
      </c>
      <c r="AJ22" s="87">
        <f t="shared" si="18"/>
      </c>
      <c r="AK22" s="87">
        <f t="shared" si="19"/>
      </c>
      <c r="AL22" s="87">
        <f t="shared" si="20"/>
      </c>
      <c r="AM22" s="87">
        <f t="shared" si="21"/>
      </c>
      <c r="AN22" s="87">
        <f t="shared" si="9"/>
      </c>
      <c r="AO22" s="87">
        <f t="shared" si="22"/>
      </c>
      <c r="AP22" s="87">
        <f t="shared" si="23"/>
      </c>
      <c r="AQ22" s="87">
        <f t="shared" si="10"/>
        <v>0</v>
      </c>
      <c r="AR22" s="87" t="str">
        <f t="shared" si="24"/>
        <v>999:99.99</v>
      </c>
      <c r="AS22" s="87" t="str">
        <f t="shared" si="25"/>
        <v>999:99.99</v>
      </c>
      <c r="AT22" s="87" t="str">
        <f t="shared" si="26"/>
        <v>999:99.99</v>
      </c>
      <c r="AU22" s="87" t="str">
        <f t="shared" si="27"/>
        <v>999:99.99</v>
      </c>
    </row>
    <row r="23" spans="1:47" ht="16.5" customHeight="1">
      <c r="A23" s="134">
        <f t="shared" si="11"/>
      </c>
      <c r="B23" s="139"/>
      <c r="C23" s="140"/>
      <c r="D23" s="141"/>
      <c r="E23" s="141"/>
      <c r="F23" s="141"/>
      <c r="G23" s="141"/>
      <c r="H23" s="142"/>
      <c r="I23" s="143"/>
      <c r="J23" s="142"/>
      <c r="K23" s="143"/>
      <c r="L23" s="142"/>
      <c r="M23" s="143"/>
      <c r="N23" s="142"/>
      <c r="O23" s="143"/>
      <c r="P23" s="134">
        <f>IF(B23="","",YEAR('申込書'!$C$49)-YEAR('申込一覧表'!B23))</f>
      </c>
      <c r="Q23" s="144"/>
      <c r="R23" s="145">
        <f t="shared" si="0"/>
        <v>0</v>
      </c>
      <c r="S23" s="145">
        <f t="shared" si="1"/>
        <v>0</v>
      </c>
      <c r="T23" s="87">
        <f t="shared" si="2"/>
      </c>
      <c r="U23" s="87">
        <f t="shared" si="3"/>
      </c>
      <c r="V23" s="146"/>
      <c r="W23" s="147"/>
      <c r="X23" s="87">
        <f t="shared" si="4"/>
        <v>0</v>
      </c>
      <c r="Y23" s="87">
        <f t="shared" si="12"/>
        <v>0</v>
      </c>
      <c r="Z23" s="87">
        <f t="shared" si="13"/>
      </c>
      <c r="AA23" s="87">
        <f t="shared" si="5"/>
      </c>
      <c r="AB23" s="145">
        <f t="shared" si="14"/>
        <v>0</v>
      </c>
      <c r="AC23" s="87">
        <f t="shared" si="6"/>
      </c>
      <c r="AD23" s="87">
        <v>0</v>
      </c>
      <c r="AE23" s="87" t="str">
        <f t="shared" si="7"/>
        <v> </v>
      </c>
      <c r="AF23" s="87" t="str">
        <f t="shared" si="8"/>
        <v>  </v>
      </c>
      <c r="AG23" s="87">
        <f t="shared" si="15"/>
      </c>
      <c r="AH23" s="87">
        <f t="shared" si="16"/>
      </c>
      <c r="AI23" s="87">
        <f t="shared" si="17"/>
      </c>
      <c r="AJ23" s="87">
        <f t="shared" si="18"/>
      </c>
      <c r="AK23" s="87">
        <f t="shared" si="19"/>
      </c>
      <c r="AL23" s="87">
        <f t="shared" si="20"/>
      </c>
      <c r="AM23" s="87">
        <f t="shared" si="21"/>
      </c>
      <c r="AN23" s="87">
        <f t="shared" si="9"/>
      </c>
      <c r="AO23" s="87">
        <f t="shared" si="22"/>
      </c>
      <c r="AP23" s="87">
        <f t="shared" si="23"/>
      </c>
      <c r="AQ23" s="87">
        <f t="shared" si="10"/>
        <v>0</v>
      </c>
      <c r="AR23" s="87" t="str">
        <f t="shared" si="24"/>
        <v>999:99.99</v>
      </c>
      <c r="AS23" s="87" t="str">
        <f t="shared" si="25"/>
        <v>999:99.99</v>
      </c>
      <c r="AT23" s="87" t="str">
        <f t="shared" si="26"/>
        <v>999:99.99</v>
      </c>
      <c r="AU23" s="87" t="str">
        <f t="shared" si="27"/>
        <v>999:99.99</v>
      </c>
    </row>
    <row r="24" spans="1:47" ht="16.5" customHeight="1">
      <c r="A24" s="134">
        <f t="shared" si="11"/>
      </c>
      <c r="B24" s="139"/>
      <c r="C24" s="140"/>
      <c r="D24" s="141"/>
      <c r="E24" s="141"/>
      <c r="F24" s="141"/>
      <c r="G24" s="141"/>
      <c r="H24" s="142"/>
      <c r="I24" s="143"/>
      <c r="J24" s="142"/>
      <c r="K24" s="143"/>
      <c r="L24" s="142"/>
      <c r="M24" s="143"/>
      <c r="N24" s="142"/>
      <c r="O24" s="143"/>
      <c r="P24" s="134">
        <f>IF(B24="","",YEAR('申込書'!$C$49)-YEAR('申込一覧表'!B24))</f>
      </c>
      <c r="Q24" s="144"/>
      <c r="R24" s="145">
        <f t="shared" si="0"/>
        <v>0</v>
      </c>
      <c r="S24" s="145">
        <f t="shared" si="1"/>
        <v>0</v>
      </c>
      <c r="T24" s="87">
        <f t="shared" si="2"/>
      </c>
      <c r="U24" s="87">
        <f t="shared" si="3"/>
      </c>
      <c r="V24" s="148"/>
      <c r="W24" s="147"/>
      <c r="X24" s="87">
        <f t="shared" si="4"/>
        <v>0</v>
      </c>
      <c r="Y24" s="87">
        <f t="shared" si="12"/>
        <v>0</v>
      </c>
      <c r="Z24" s="87">
        <f t="shared" si="13"/>
      </c>
      <c r="AA24" s="87">
        <f t="shared" si="5"/>
      </c>
      <c r="AB24" s="145">
        <f t="shared" si="14"/>
        <v>0</v>
      </c>
      <c r="AC24" s="87">
        <f t="shared" si="6"/>
      </c>
      <c r="AD24" s="87">
        <v>0</v>
      </c>
      <c r="AE24" s="87" t="str">
        <f t="shared" si="7"/>
        <v> </v>
      </c>
      <c r="AF24" s="87" t="str">
        <f t="shared" si="8"/>
        <v>  </v>
      </c>
      <c r="AG24" s="87">
        <f t="shared" si="15"/>
      </c>
      <c r="AH24" s="87">
        <f t="shared" si="16"/>
      </c>
      <c r="AI24" s="87">
        <f t="shared" si="17"/>
      </c>
      <c r="AJ24" s="87">
        <f t="shared" si="18"/>
      </c>
      <c r="AK24" s="87">
        <f t="shared" si="19"/>
      </c>
      <c r="AL24" s="87">
        <f t="shared" si="20"/>
      </c>
      <c r="AM24" s="87">
        <f t="shared" si="21"/>
      </c>
      <c r="AN24" s="87">
        <f t="shared" si="9"/>
      </c>
      <c r="AO24" s="87">
        <f t="shared" si="22"/>
      </c>
      <c r="AP24" s="87">
        <f t="shared" si="23"/>
      </c>
      <c r="AQ24" s="87">
        <f t="shared" si="10"/>
        <v>0</v>
      </c>
      <c r="AR24" s="87" t="str">
        <f t="shared" si="24"/>
        <v>999:99.99</v>
      </c>
      <c r="AS24" s="87" t="str">
        <f t="shared" si="25"/>
        <v>999:99.99</v>
      </c>
      <c r="AT24" s="87" t="str">
        <f t="shared" si="26"/>
        <v>999:99.99</v>
      </c>
      <c r="AU24" s="87" t="str">
        <f t="shared" si="27"/>
        <v>999:99.99</v>
      </c>
    </row>
    <row r="25" spans="1:47" ht="16.5" customHeight="1">
      <c r="A25" s="134">
        <f t="shared" si="11"/>
      </c>
      <c r="B25" s="139"/>
      <c r="C25" s="140"/>
      <c r="D25" s="141"/>
      <c r="E25" s="141"/>
      <c r="F25" s="141"/>
      <c r="G25" s="141"/>
      <c r="H25" s="142"/>
      <c r="I25" s="143"/>
      <c r="J25" s="142"/>
      <c r="K25" s="143"/>
      <c r="L25" s="142"/>
      <c r="M25" s="143"/>
      <c r="N25" s="142"/>
      <c r="O25" s="143"/>
      <c r="P25" s="134">
        <f>IF(B25="","",YEAR('申込書'!$C$49)-YEAR('申込一覧表'!B25))</f>
      </c>
      <c r="Q25" s="144"/>
      <c r="R25" s="145">
        <f t="shared" si="0"/>
        <v>0</v>
      </c>
      <c r="S25" s="145">
        <f t="shared" si="1"/>
        <v>0</v>
      </c>
      <c r="T25" s="87">
        <f t="shared" si="2"/>
      </c>
      <c r="U25" s="87">
        <f t="shared" si="3"/>
      </c>
      <c r="X25" s="87">
        <f t="shared" si="4"/>
        <v>0</v>
      </c>
      <c r="Y25" s="87">
        <f t="shared" si="12"/>
        <v>0</v>
      </c>
      <c r="Z25" s="87">
        <f t="shared" si="13"/>
      </c>
      <c r="AA25" s="87">
        <f t="shared" si="5"/>
      </c>
      <c r="AB25" s="145">
        <f t="shared" si="14"/>
        <v>0</v>
      </c>
      <c r="AC25" s="87">
        <f t="shared" si="6"/>
      </c>
      <c r="AD25" s="87">
        <v>0</v>
      </c>
      <c r="AE25" s="87" t="str">
        <f t="shared" si="7"/>
        <v> </v>
      </c>
      <c r="AF25" s="87" t="str">
        <f t="shared" si="8"/>
        <v>  </v>
      </c>
      <c r="AG25" s="87">
        <f t="shared" si="15"/>
      </c>
      <c r="AH25" s="87">
        <f t="shared" si="16"/>
      </c>
      <c r="AI25" s="87">
        <f t="shared" si="17"/>
      </c>
      <c r="AJ25" s="87">
        <f t="shared" si="18"/>
      </c>
      <c r="AK25" s="87">
        <f t="shared" si="19"/>
      </c>
      <c r="AL25" s="87">
        <f t="shared" si="20"/>
      </c>
      <c r="AM25" s="87">
        <f t="shared" si="21"/>
      </c>
      <c r="AN25" s="87">
        <f t="shared" si="9"/>
      </c>
      <c r="AO25" s="87">
        <f t="shared" si="22"/>
      </c>
      <c r="AP25" s="87">
        <f t="shared" si="23"/>
      </c>
      <c r="AQ25" s="87">
        <f t="shared" si="10"/>
        <v>0</v>
      </c>
      <c r="AR25" s="87" t="str">
        <f t="shared" si="24"/>
        <v>999:99.99</v>
      </c>
      <c r="AS25" s="87" t="str">
        <f t="shared" si="25"/>
        <v>999:99.99</v>
      </c>
      <c r="AT25" s="87" t="str">
        <f t="shared" si="26"/>
        <v>999:99.99</v>
      </c>
      <c r="AU25" s="87" t="str">
        <f t="shared" si="27"/>
        <v>999:99.99</v>
      </c>
    </row>
    <row r="26" spans="1:47" ht="16.5" customHeight="1">
      <c r="A26" s="134">
        <f t="shared" si="11"/>
      </c>
      <c r="B26" s="139"/>
      <c r="C26" s="140"/>
      <c r="D26" s="141"/>
      <c r="E26" s="141"/>
      <c r="F26" s="141"/>
      <c r="G26" s="141"/>
      <c r="H26" s="142"/>
      <c r="I26" s="143"/>
      <c r="J26" s="142"/>
      <c r="K26" s="143"/>
      <c r="L26" s="142"/>
      <c r="M26" s="143"/>
      <c r="N26" s="142"/>
      <c r="O26" s="143"/>
      <c r="P26" s="134">
        <f>IF(B26="","",YEAR('申込書'!$C$49)-YEAR('申込一覧表'!B26))</f>
      </c>
      <c r="Q26" s="144"/>
      <c r="R26" s="145">
        <f t="shared" si="0"/>
        <v>0</v>
      </c>
      <c r="S26" s="145">
        <f t="shared" si="1"/>
        <v>0</v>
      </c>
      <c r="T26" s="87">
        <f t="shared" si="2"/>
      </c>
      <c r="U26" s="87">
        <f t="shared" si="3"/>
      </c>
      <c r="X26" s="87">
        <f t="shared" si="4"/>
        <v>0</v>
      </c>
      <c r="Y26" s="87">
        <f t="shared" si="12"/>
        <v>0</v>
      </c>
      <c r="Z26" s="87">
        <f t="shared" si="13"/>
      </c>
      <c r="AA26" s="87">
        <f t="shared" si="5"/>
      </c>
      <c r="AB26" s="145">
        <f t="shared" si="14"/>
        <v>0</v>
      </c>
      <c r="AC26" s="87">
        <f t="shared" si="6"/>
      </c>
      <c r="AD26" s="87">
        <v>0</v>
      </c>
      <c r="AE26" s="87" t="str">
        <f t="shared" si="7"/>
        <v> </v>
      </c>
      <c r="AF26" s="87" t="str">
        <f t="shared" si="8"/>
        <v>  </v>
      </c>
      <c r="AG26" s="87">
        <f t="shared" si="15"/>
      </c>
      <c r="AH26" s="87">
        <f t="shared" si="16"/>
      </c>
      <c r="AI26" s="87">
        <f t="shared" si="17"/>
      </c>
      <c r="AJ26" s="87">
        <f t="shared" si="18"/>
      </c>
      <c r="AK26" s="87">
        <f t="shared" si="19"/>
      </c>
      <c r="AL26" s="87">
        <f t="shared" si="20"/>
      </c>
      <c r="AM26" s="87">
        <f t="shared" si="21"/>
      </c>
      <c r="AN26" s="87">
        <f t="shared" si="9"/>
      </c>
      <c r="AO26" s="87">
        <f t="shared" si="22"/>
      </c>
      <c r="AP26" s="87">
        <f t="shared" si="23"/>
      </c>
      <c r="AQ26" s="87">
        <f t="shared" si="10"/>
        <v>0</v>
      </c>
      <c r="AR26" s="87" t="str">
        <f t="shared" si="24"/>
        <v>999:99.99</v>
      </c>
      <c r="AS26" s="87" t="str">
        <f t="shared" si="25"/>
        <v>999:99.99</v>
      </c>
      <c r="AT26" s="87" t="str">
        <f t="shared" si="26"/>
        <v>999:99.99</v>
      </c>
      <c r="AU26" s="87" t="str">
        <f t="shared" si="27"/>
        <v>999:99.99</v>
      </c>
    </row>
    <row r="27" spans="1:47" ht="16.5" customHeight="1">
      <c r="A27" s="134">
        <f t="shared" si="11"/>
      </c>
      <c r="B27" s="139"/>
      <c r="C27" s="140"/>
      <c r="D27" s="141"/>
      <c r="E27" s="141"/>
      <c r="F27" s="141"/>
      <c r="G27" s="141"/>
      <c r="H27" s="142"/>
      <c r="I27" s="143"/>
      <c r="J27" s="142"/>
      <c r="K27" s="143"/>
      <c r="L27" s="142"/>
      <c r="M27" s="143"/>
      <c r="N27" s="142"/>
      <c r="O27" s="143"/>
      <c r="P27" s="134">
        <f>IF(B27="","",YEAR('申込書'!$C$49)-YEAR('申込一覧表'!B27))</f>
      </c>
      <c r="Q27" s="144"/>
      <c r="R27" s="145">
        <f t="shared" si="0"/>
        <v>0</v>
      </c>
      <c r="S27" s="145">
        <f t="shared" si="1"/>
        <v>0</v>
      </c>
      <c r="T27" s="87">
        <f t="shared" si="2"/>
      </c>
      <c r="U27" s="87">
        <f t="shared" si="3"/>
      </c>
      <c r="X27" s="87">
        <f t="shared" si="4"/>
        <v>0</v>
      </c>
      <c r="Y27" s="87">
        <f t="shared" si="12"/>
        <v>0</v>
      </c>
      <c r="Z27" s="87">
        <f t="shared" si="13"/>
      </c>
      <c r="AA27" s="87">
        <f t="shared" si="5"/>
      </c>
      <c r="AB27" s="145">
        <f t="shared" si="14"/>
        <v>0</v>
      </c>
      <c r="AC27" s="87">
        <f t="shared" si="6"/>
      </c>
      <c r="AD27" s="87">
        <v>0</v>
      </c>
      <c r="AE27" s="87" t="str">
        <f t="shared" si="7"/>
        <v> </v>
      </c>
      <c r="AF27" s="87" t="str">
        <f t="shared" si="8"/>
        <v>  </v>
      </c>
      <c r="AG27" s="87">
        <f t="shared" si="15"/>
      </c>
      <c r="AH27" s="87">
        <f t="shared" si="16"/>
      </c>
      <c r="AI27" s="87">
        <f t="shared" si="17"/>
      </c>
      <c r="AJ27" s="87">
        <f t="shared" si="18"/>
      </c>
      <c r="AK27" s="87">
        <f t="shared" si="19"/>
      </c>
      <c r="AL27" s="87">
        <f t="shared" si="20"/>
      </c>
      <c r="AM27" s="87">
        <f t="shared" si="21"/>
      </c>
      <c r="AN27" s="87">
        <f t="shared" si="9"/>
      </c>
      <c r="AO27" s="87">
        <f t="shared" si="22"/>
      </c>
      <c r="AP27" s="87">
        <f t="shared" si="23"/>
      </c>
      <c r="AQ27" s="87">
        <f t="shared" si="10"/>
        <v>0</v>
      </c>
      <c r="AR27" s="87" t="str">
        <f t="shared" si="24"/>
        <v>999:99.99</v>
      </c>
      <c r="AS27" s="87" t="str">
        <f t="shared" si="25"/>
        <v>999:99.99</v>
      </c>
      <c r="AT27" s="87" t="str">
        <f t="shared" si="26"/>
        <v>999:99.99</v>
      </c>
      <c r="AU27" s="87" t="str">
        <f t="shared" si="27"/>
        <v>999:99.99</v>
      </c>
    </row>
    <row r="28" spans="1:47" ht="16.5" customHeight="1">
      <c r="A28" s="134">
        <f t="shared" si="11"/>
      </c>
      <c r="B28" s="139"/>
      <c r="C28" s="140"/>
      <c r="D28" s="141"/>
      <c r="E28" s="141"/>
      <c r="F28" s="141"/>
      <c r="G28" s="141"/>
      <c r="H28" s="142"/>
      <c r="I28" s="143"/>
      <c r="J28" s="142"/>
      <c r="K28" s="143"/>
      <c r="L28" s="142"/>
      <c r="M28" s="143"/>
      <c r="N28" s="142"/>
      <c r="O28" s="143"/>
      <c r="P28" s="134">
        <f>IF(B28="","",YEAR('申込書'!$C$49)-YEAR('申込一覧表'!B28))</f>
      </c>
      <c r="Q28" s="144"/>
      <c r="R28" s="145">
        <f t="shared" si="0"/>
        <v>0</v>
      </c>
      <c r="S28" s="145">
        <f t="shared" si="1"/>
        <v>0</v>
      </c>
      <c r="T28" s="87">
        <f t="shared" si="2"/>
      </c>
      <c r="U28" s="87">
        <f t="shared" si="3"/>
      </c>
      <c r="X28" s="87">
        <f t="shared" si="4"/>
        <v>0</v>
      </c>
      <c r="Y28" s="87">
        <f t="shared" si="12"/>
        <v>0</v>
      </c>
      <c r="Z28" s="87">
        <f t="shared" si="13"/>
      </c>
      <c r="AA28" s="87">
        <f t="shared" si="5"/>
      </c>
      <c r="AB28" s="145">
        <f t="shared" si="14"/>
        <v>0</v>
      </c>
      <c r="AC28" s="87">
        <f t="shared" si="6"/>
      </c>
      <c r="AD28" s="87">
        <v>0</v>
      </c>
      <c r="AE28" s="87" t="str">
        <f t="shared" si="7"/>
        <v> </v>
      </c>
      <c r="AF28" s="87" t="str">
        <f t="shared" si="8"/>
        <v>  </v>
      </c>
      <c r="AG28" s="87">
        <f t="shared" si="15"/>
      </c>
      <c r="AH28" s="87">
        <f t="shared" si="16"/>
      </c>
      <c r="AI28" s="87">
        <f t="shared" si="17"/>
      </c>
      <c r="AJ28" s="87">
        <f t="shared" si="18"/>
      </c>
      <c r="AK28" s="87">
        <f t="shared" si="19"/>
      </c>
      <c r="AL28" s="87">
        <f t="shared" si="20"/>
      </c>
      <c r="AM28" s="87">
        <f t="shared" si="21"/>
      </c>
      <c r="AN28" s="87">
        <f t="shared" si="9"/>
      </c>
      <c r="AO28" s="87">
        <f t="shared" si="22"/>
      </c>
      <c r="AP28" s="87">
        <f t="shared" si="23"/>
      </c>
      <c r="AQ28" s="87">
        <f t="shared" si="10"/>
        <v>0</v>
      </c>
      <c r="AR28" s="87" t="str">
        <f t="shared" si="24"/>
        <v>999:99.99</v>
      </c>
      <c r="AS28" s="87" t="str">
        <f t="shared" si="25"/>
        <v>999:99.99</v>
      </c>
      <c r="AT28" s="87" t="str">
        <f t="shared" si="26"/>
        <v>999:99.99</v>
      </c>
      <c r="AU28" s="87" t="str">
        <f t="shared" si="27"/>
        <v>999:99.99</v>
      </c>
    </row>
    <row r="29" spans="1:47" ht="16.5" customHeight="1">
      <c r="A29" s="134">
        <f t="shared" si="11"/>
      </c>
      <c r="B29" s="139"/>
      <c r="C29" s="140"/>
      <c r="D29" s="141"/>
      <c r="E29" s="141"/>
      <c r="F29" s="141"/>
      <c r="G29" s="141"/>
      <c r="H29" s="142"/>
      <c r="I29" s="143"/>
      <c r="J29" s="142"/>
      <c r="K29" s="143"/>
      <c r="L29" s="142"/>
      <c r="M29" s="143"/>
      <c r="N29" s="142"/>
      <c r="O29" s="143"/>
      <c r="P29" s="134">
        <f>IF(B29="","",YEAR('申込書'!$C$49)-YEAR('申込一覧表'!B29))</f>
      </c>
      <c r="Q29" s="144"/>
      <c r="R29" s="145">
        <f t="shared" si="0"/>
        <v>0</v>
      </c>
      <c r="S29" s="145">
        <f t="shared" si="1"/>
        <v>0</v>
      </c>
      <c r="T29" s="87">
        <f t="shared" si="2"/>
      </c>
      <c r="U29" s="87">
        <f t="shared" si="3"/>
      </c>
      <c r="X29" s="87">
        <f t="shared" si="4"/>
        <v>0</v>
      </c>
      <c r="Y29" s="87">
        <f t="shared" si="12"/>
        <v>0</v>
      </c>
      <c r="Z29" s="87">
        <f t="shared" si="13"/>
      </c>
      <c r="AA29" s="87">
        <f t="shared" si="5"/>
      </c>
      <c r="AB29" s="145">
        <f t="shared" si="14"/>
        <v>0</v>
      </c>
      <c r="AC29" s="87">
        <f t="shared" si="6"/>
      </c>
      <c r="AD29" s="87">
        <v>0</v>
      </c>
      <c r="AE29" s="87" t="str">
        <f t="shared" si="7"/>
        <v> </v>
      </c>
      <c r="AF29" s="87" t="str">
        <f t="shared" si="8"/>
        <v>  </v>
      </c>
      <c r="AG29" s="87">
        <f t="shared" si="15"/>
      </c>
      <c r="AH29" s="87">
        <f t="shared" si="16"/>
      </c>
      <c r="AI29" s="87">
        <f t="shared" si="17"/>
      </c>
      <c r="AJ29" s="87">
        <f t="shared" si="18"/>
      </c>
      <c r="AK29" s="87">
        <f t="shared" si="19"/>
      </c>
      <c r="AL29" s="87">
        <f t="shared" si="20"/>
      </c>
      <c r="AM29" s="87">
        <f t="shared" si="21"/>
      </c>
      <c r="AN29" s="87">
        <f t="shared" si="9"/>
      </c>
      <c r="AO29" s="87">
        <f t="shared" si="22"/>
      </c>
      <c r="AP29" s="87">
        <f t="shared" si="23"/>
      </c>
      <c r="AQ29" s="87">
        <f t="shared" si="10"/>
        <v>0</v>
      </c>
      <c r="AR29" s="87" t="str">
        <f t="shared" si="24"/>
        <v>999:99.99</v>
      </c>
      <c r="AS29" s="87" t="str">
        <f t="shared" si="25"/>
        <v>999:99.99</v>
      </c>
      <c r="AT29" s="87" t="str">
        <f t="shared" si="26"/>
        <v>999:99.99</v>
      </c>
      <c r="AU29" s="87" t="str">
        <f t="shared" si="27"/>
        <v>999:99.99</v>
      </c>
    </row>
    <row r="30" spans="1:47" ht="16.5" customHeight="1">
      <c r="A30" s="134">
        <f t="shared" si="11"/>
      </c>
      <c r="B30" s="139"/>
      <c r="C30" s="140"/>
      <c r="D30" s="141"/>
      <c r="E30" s="141"/>
      <c r="F30" s="141"/>
      <c r="G30" s="141"/>
      <c r="H30" s="142"/>
      <c r="I30" s="143"/>
      <c r="J30" s="142"/>
      <c r="K30" s="143"/>
      <c r="L30" s="142"/>
      <c r="M30" s="143"/>
      <c r="N30" s="142"/>
      <c r="O30" s="143"/>
      <c r="P30" s="134">
        <f>IF(B30="","",YEAR('申込書'!$C$49)-YEAR('申込一覧表'!B30))</f>
      </c>
      <c r="Q30" s="144"/>
      <c r="R30" s="145">
        <f t="shared" si="0"/>
        <v>0</v>
      </c>
      <c r="S30" s="145">
        <f t="shared" si="1"/>
        <v>0</v>
      </c>
      <c r="T30" s="87">
        <f t="shared" si="2"/>
      </c>
      <c r="U30" s="87">
        <f t="shared" si="3"/>
      </c>
      <c r="X30" s="87">
        <f t="shared" si="4"/>
        <v>0</v>
      </c>
      <c r="Y30" s="87">
        <f t="shared" si="12"/>
        <v>0</v>
      </c>
      <c r="Z30" s="87">
        <f t="shared" si="13"/>
      </c>
      <c r="AA30" s="87">
        <f t="shared" si="5"/>
      </c>
      <c r="AB30" s="145">
        <f t="shared" si="14"/>
        <v>0</v>
      </c>
      <c r="AC30" s="87">
        <f t="shared" si="6"/>
      </c>
      <c r="AD30" s="87">
        <v>0</v>
      </c>
      <c r="AE30" s="87" t="str">
        <f t="shared" si="7"/>
        <v> </v>
      </c>
      <c r="AF30" s="87" t="str">
        <f t="shared" si="8"/>
        <v>  </v>
      </c>
      <c r="AG30" s="87">
        <f t="shared" si="15"/>
      </c>
      <c r="AH30" s="87">
        <f t="shared" si="16"/>
      </c>
      <c r="AI30" s="87">
        <f t="shared" si="17"/>
      </c>
      <c r="AJ30" s="87">
        <f t="shared" si="18"/>
      </c>
      <c r="AK30" s="87">
        <f t="shared" si="19"/>
      </c>
      <c r="AL30" s="87">
        <f t="shared" si="20"/>
      </c>
      <c r="AM30" s="87">
        <f t="shared" si="21"/>
      </c>
      <c r="AN30" s="87">
        <f t="shared" si="9"/>
      </c>
      <c r="AO30" s="87">
        <f t="shared" si="22"/>
      </c>
      <c r="AP30" s="87">
        <f t="shared" si="23"/>
      </c>
      <c r="AQ30" s="87">
        <f t="shared" si="10"/>
        <v>0</v>
      </c>
      <c r="AR30" s="87" t="str">
        <f t="shared" si="24"/>
        <v>999:99.99</v>
      </c>
      <c r="AS30" s="87" t="str">
        <f t="shared" si="25"/>
        <v>999:99.99</v>
      </c>
      <c r="AT30" s="87" t="str">
        <f t="shared" si="26"/>
        <v>999:99.99</v>
      </c>
      <c r="AU30" s="87" t="str">
        <f t="shared" si="27"/>
        <v>999:99.99</v>
      </c>
    </row>
    <row r="31" spans="1:47" ht="16.5" customHeight="1">
      <c r="A31" s="134">
        <f t="shared" si="11"/>
      </c>
      <c r="B31" s="139"/>
      <c r="C31" s="140"/>
      <c r="D31" s="141"/>
      <c r="E31" s="141"/>
      <c r="F31" s="141"/>
      <c r="G31" s="141"/>
      <c r="H31" s="142"/>
      <c r="I31" s="143"/>
      <c r="J31" s="142"/>
      <c r="K31" s="143"/>
      <c r="L31" s="142"/>
      <c r="M31" s="143"/>
      <c r="N31" s="142"/>
      <c r="O31" s="143"/>
      <c r="P31" s="134">
        <f>IF(B31="","",YEAR('申込書'!$C$49)-YEAR('申込一覧表'!B31))</f>
      </c>
      <c r="Q31" s="144"/>
      <c r="R31" s="145">
        <f t="shared" si="0"/>
        <v>0</v>
      </c>
      <c r="S31" s="145">
        <f t="shared" si="1"/>
        <v>0</v>
      </c>
      <c r="T31" s="87">
        <f t="shared" si="2"/>
      </c>
      <c r="U31" s="87">
        <f t="shared" si="3"/>
      </c>
      <c r="X31" s="87">
        <f t="shared" si="4"/>
        <v>0</v>
      </c>
      <c r="Y31" s="87">
        <f t="shared" si="12"/>
        <v>0</v>
      </c>
      <c r="Z31" s="87">
        <f t="shared" si="13"/>
      </c>
      <c r="AA31" s="87">
        <f t="shared" si="5"/>
      </c>
      <c r="AB31" s="145">
        <f t="shared" si="14"/>
        <v>0</v>
      </c>
      <c r="AC31" s="87">
        <f t="shared" si="6"/>
      </c>
      <c r="AD31" s="87">
        <v>0</v>
      </c>
      <c r="AE31" s="87" t="str">
        <f t="shared" si="7"/>
        <v> </v>
      </c>
      <c r="AF31" s="87" t="str">
        <f t="shared" si="8"/>
        <v>  </v>
      </c>
      <c r="AG31" s="87">
        <f t="shared" si="15"/>
      </c>
      <c r="AH31" s="87">
        <f t="shared" si="16"/>
      </c>
      <c r="AI31" s="87">
        <f t="shared" si="17"/>
      </c>
      <c r="AJ31" s="87">
        <f t="shared" si="18"/>
      </c>
      <c r="AK31" s="87">
        <f t="shared" si="19"/>
      </c>
      <c r="AL31" s="87">
        <f t="shared" si="20"/>
      </c>
      <c r="AM31" s="87">
        <f t="shared" si="21"/>
      </c>
      <c r="AN31" s="87">
        <f t="shared" si="9"/>
      </c>
      <c r="AO31" s="87">
        <f t="shared" si="22"/>
      </c>
      <c r="AP31" s="87">
        <f t="shared" si="23"/>
      </c>
      <c r="AQ31" s="87">
        <f t="shared" si="10"/>
        <v>0</v>
      </c>
      <c r="AR31" s="87" t="str">
        <f t="shared" si="24"/>
        <v>999:99.99</v>
      </c>
      <c r="AS31" s="87" t="str">
        <f t="shared" si="25"/>
        <v>999:99.99</v>
      </c>
      <c r="AT31" s="87" t="str">
        <f t="shared" si="26"/>
        <v>999:99.99</v>
      </c>
      <c r="AU31" s="87" t="str">
        <f t="shared" si="27"/>
        <v>999:99.99</v>
      </c>
    </row>
    <row r="32" spans="1:47" ht="16.5" customHeight="1">
      <c r="A32" s="134">
        <f t="shared" si="11"/>
      </c>
      <c r="B32" s="139"/>
      <c r="C32" s="140"/>
      <c r="D32" s="141"/>
      <c r="E32" s="141"/>
      <c r="F32" s="141"/>
      <c r="G32" s="141"/>
      <c r="H32" s="142"/>
      <c r="I32" s="143"/>
      <c r="J32" s="142"/>
      <c r="K32" s="143"/>
      <c r="L32" s="142"/>
      <c r="M32" s="143"/>
      <c r="N32" s="142"/>
      <c r="O32" s="143"/>
      <c r="P32" s="134">
        <f>IF(B32="","",YEAR('申込書'!$C$49)-YEAR('申込一覧表'!B32))</f>
      </c>
      <c r="Q32" s="144"/>
      <c r="R32" s="145">
        <f t="shared" si="0"/>
        <v>0</v>
      </c>
      <c r="S32" s="145">
        <f t="shared" si="1"/>
        <v>0</v>
      </c>
      <c r="T32" s="87">
        <f t="shared" si="2"/>
      </c>
      <c r="U32" s="87">
        <f t="shared" si="3"/>
      </c>
      <c r="X32" s="87">
        <f t="shared" si="4"/>
        <v>0</v>
      </c>
      <c r="Y32" s="87">
        <f t="shared" si="12"/>
        <v>0</v>
      </c>
      <c r="Z32" s="87">
        <f t="shared" si="13"/>
      </c>
      <c r="AA32" s="87">
        <f t="shared" si="5"/>
      </c>
      <c r="AB32" s="145">
        <f t="shared" si="14"/>
        <v>0</v>
      </c>
      <c r="AC32" s="87">
        <f t="shared" si="6"/>
      </c>
      <c r="AD32" s="87">
        <v>0</v>
      </c>
      <c r="AE32" s="87" t="str">
        <f t="shared" si="7"/>
        <v> </v>
      </c>
      <c r="AF32" s="87" t="str">
        <f t="shared" si="8"/>
        <v>  </v>
      </c>
      <c r="AG32" s="87">
        <f t="shared" si="15"/>
      </c>
      <c r="AH32" s="87">
        <f t="shared" si="16"/>
      </c>
      <c r="AI32" s="87">
        <f t="shared" si="17"/>
      </c>
      <c r="AJ32" s="87">
        <f t="shared" si="18"/>
      </c>
      <c r="AK32" s="87">
        <f t="shared" si="19"/>
      </c>
      <c r="AL32" s="87">
        <f t="shared" si="20"/>
      </c>
      <c r="AM32" s="87">
        <f t="shared" si="21"/>
      </c>
      <c r="AN32" s="87">
        <f t="shared" si="9"/>
      </c>
      <c r="AO32" s="87">
        <f t="shared" si="22"/>
      </c>
      <c r="AP32" s="87">
        <f t="shared" si="23"/>
      </c>
      <c r="AQ32" s="87">
        <f t="shared" si="10"/>
        <v>0</v>
      </c>
      <c r="AR32" s="87" t="str">
        <f t="shared" si="24"/>
        <v>999:99.99</v>
      </c>
      <c r="AS32" s="87" t="str">
        <f t="shared" si="25"/>
        <v>999:99.99</v>
      </c>
      <c r="AT32" s="87" t="str">
        <f t="shared" si="26"/>
        <v>999:99.99</v>
      </c>
      <c r="AU32" s="87" t="str">
        <f t="shared" si="27"/>
        <v>999:99.99</v>
      </c>
    </row>
    <row r="33" spans="1:47" ht="16.5" customHeight="1">
      <c r="A33" s="134">
        <f t="shared" si="11"/>
      </c>
      <c r="B33" s="139"/>
      <c r="C33" s="140"/>
      <c r="D33" s="141"/>
      <c r="E33" s="141"/>
      <c r="F33" s="141"/>
      <c r="G33" s="141"/>
      <c r="H33" s="142"/>
      <c r="I33" s="143"/>
      <c r="J33" s="142"/>
      <c r="K33" s="143"/>
      <c r="L33" s="142"/>
      <c r="M33" s="143"/>
      <c r="N33" s="142"/>
      <c r="O33" s="143"/>
      <c r="P33" s="134">
        <f>IF(B33="","",YEAR('申込書'!$C$49)-YEAR('申込一覧表'!B33))</f>
      </c>
      <c r="Q33" s="144"/>
      <c r="R33" s="145">
        <f t="shared" si="0"/>
        <v>0</v>
      </c>
      <c r="S33" s="145">
        <f t="shared" si="1"/>
        <v>0</v>
      </c>
      <c r="T33" s="87">
        <f t="shared" si="2"/>
      </c>
      <c r="U33" s="87">
        <f t="shared" si="3"/>
      </c>
      <c r="X33" s="87">
        <f t="shared" si="4"/>
        <v>0</v>
      </c>
      <c r="Y33" s="87">
        <f t="shared" si="12"/>
        <v>0</v>
      </c>
      <c r="Z33" s="87">
        <f t="shared" si="13"/>
      </c>
      <c r="AA33" s="87">
        <f t="shared" si="5"/>
      </c>
      <c r="AB33" s="145">
        <f t="shared" si="14"/>
        <v>0</v>
      </c>
      <c r="AC33" s="87">
        <f t="shared" si="6"/>
      </c>
      <c r="AD33" s="87">
        <v>0</v>
      </c>
      <c r="AE33" s="87" t="str">
        <f t="shared" si="7"/>
        <v> </v>
      </c>
      <c r="AF33" s="87" t="str">
        <f t="shared" si="8"/>
        <v>  </v>
      </c>
      <c r="AG33" s="87">
        <f t="shared" si="15"/>
      </c>
      <c r="AH33" s="87">
        <f t="shared" si="16"/>
      </c>
      <c r="AI33" s="87">
        <f t="shared" si="17"/>
      </c>
      <c r="AJ33" s="87">
        <f t="shared" si="18"/>
      </c>
      <c r="AK33" s="87">
        <f t="shared" si="19"/>
      </c>
      <c r="AL33" s="87">
        <f t="shared" si="20"/>
      </c>
      <c r="AM33" s="87">
        <f t="shared" si="21"/>
      </c>
      <c r="AN33" s="87">
        <f t="shared" si="9"/>
      </c>
      <c r="AO33" s="87">
        <f t="shared" si="22"/>
      </c>
      <c r="AP33" s="87">
        <f t="shared" si="23"/>
      </c>
      <c r="AQ33" s="87">
        <f t="shared" si="10"/>
        <v>0</v>
      </c>
      <c r="AR33" s="87" t="str">
        <f t="shared" si="24"/>
        <v>999:99.99</v>
      </c>
      <c r="AS33" s="87" t="str">
        <f t="shared" si="25"/>
        <v>999:99.99</v>
      </c>
      <c r="AT33" s="87" t="str">
        <f t="shared" si="26"/>
        <v>999:99.99</v>
      </c>
      <c r="AU33" s="87" t="str">
        <f t="shared" si="27"/>
        <v>999:99.99</v>
      </c>
    </row>
    <row r="34" spans="1:47" ht="16.5" customHeight="1">
      <c r="A34" s="134">
        <f t="shared" si="11"/>
      </c>
      <c r="B34" s="139"/>
      <c r="C34" s="140"/>
      <c r="D34" s="141"/>
      <c r="E34" s="141"/>
      <c r="F34" s="141"/>
      <c r="G34" s="141"/>
      <c r="H34" s="142"/>
      <c r="I34" s="143"/>
      <c r="J34" s="142"/>
      <c r="K34" s="143"/>
      <c r="L34" s="142"/>
      <c r="M34" s="143"/>
      <c r="N34" s="142"/>
      <c r="O34" s="143"/>
      <c r="P34" s="134">
        <f>IF(B34="","",YEAR('申込書'!$C$49)-YEAR('申込一覧表'!B34))</f>
      </c>
      <c r="Q34" s="144"/>
      <c r="R34" s="145">
        <f t="shared" si="0"/>
        <v>0</v>
      </c>
      <c r="S34" s="145">
        <f t="shared" si="1"/>
        <v>0</v>
      </c>
      <c r="T34" s="87">
        <f t="shared" si="2"/>
      </c>
      <c r="U34" s="87">
        <f t="shared" si="3"/>
      </c>
      <c r="X34" s="87">
        <f t="shared" si="4"/>
        <v>0</v>
      </c>
      <c r="Y34" s="87">
        <f t="shared" si="12"/>
        <v>0</v>
      </c>
      <c r="Z34" s="87">
        <f t="shared" si="13"/>
      </c>
      <c r="AA34" s="87">
        <f t="shared" si="5"/>
      </c>
      <c r="AB34" s="145">
        <f t="shared" si="14"/>
        <v>0</v>
      </c>
      <c r="AC34" s="87">
        <f t="shared" si="6"/>
      </c>
      <c r="AD34" s="87">
        <v>0</v>
      </c>
      <c r="AE34" s="87" t="str">
        <f t="shared" si="7"/>
        <v> </v>
      </c>
      <c r="AF34" s="87" t="str">
        <f t="shared" si="8"/>
        <v>  </v>
      </c>
      <c r="AG34" s="87">
        <f t="shared" si="15"/>
      </c>
      <c r="AH34" s="87">
        <f t="shared" si="16"/>
      </c>
      <c r="AI34" s="87">
        <f t="shared" si="17"/>
      </c>
      <c r="AJ34" s="87">
        <f t="shared" si="18"/>
      </c>
      <c r="AK34" s="87">
        <f t="shared" si="19"/>
      </c>
      <c r="AL34" s="87">
        <f t="shared" si="20"/>
      </c>
      <c r="AM34" s="87">
        <f t="shared" si="21"/>
      </c>
      <c r="AN34" s="87">
        <f t="shared" si="9"/>
      </c>
      <c r="AO34" s="87">
        <f t="shared" si="22"/>
      </c>
      <c r="AP34" s="87">
        <f t="shared" si="23"/>
      </c>
      <c r="AQ34" s="87">
        <f t="shared" si="10"/>
        <v>0</v>
      </c>
      <c r="AR34" s="87" t="str">
        <f t="shared" si="24"/>
        <v>999:99.99</v>
      </c>
      <c r="AS34" s="87" t="str">
        <f t="shared" si="25"/>
        <v>999:99.99</v>
      </c>
      <c r="AT34" s="87" t="str">
        <f t="shared" si="26"/>
        <v>999:99.99</v>
      </c>
      <c r="AU34" s="87" t="str">
        <f t="shared" si="27"/>
        <v>999:99.99</v>
      </c>
    </row>
    <row r="35" spans="1:47" ht="16.5" customHeight="1">
      <c r="A35" s="134">
        <f t="shared" si="11"/>
      </c>
      <c r="B35" s="139"/>
      <c r="C35" s="140"/>
      <c r="D35" s="141"/>
      <c r="E35" s="141"/>
      <c r="F35" s="141"/>
      <c r="G35" s="141"/>
      <c r="H35" s="142"/>
      <c r="I35" s="143"/>
      <c r="J35" s="142"/>
      <c r="K35" s="143"/>
      <c r="L35" s="142"/>
      <c r="M35" s="143"/>
      <c r="N35" s="142"/>
      <c r="O35" s="143"/>
      <c r="P35" s="134">
        <f>IF(B35="","",YEAR('申込書'!$C$49)-YEAR('申込一覧表'!B35))</f>
      </c>
      <c r="Q35" s="144"/>
      <c r="R35" s="145">
        <f t="shared" si="0"/>
        <v>0</v>
      </c>
      <c r="S35" s="145">
        <f t="shared" si="1"/>
        <v>0</v>
      </c>
      <c r="T35" s="87">
        <f t="shared" si="2"/>
      </c>
      <c r="U35" s="87">
        <f t="shared" si="3"/>
      </c>
      <c r="X35" s="87">
        <f t="shared" si="4"/>
        <v>0</v>
      </c>
      <c r="Y35" s="87">
        <f t="shared" si="12"/>
        <v>0</v>
      </c>
      <c r="Z35" s="87">
        <f t="shared" si="13"/>
      </c>
      <c r="AA35" s="87">
        <f t="shared" si="5"/>
      </c>
      <c r="AB35" s="145">
        <f t="shared" si="14"/>
        <v>0</v>
      </c>
      <c r="AC35" s="87">
        <f t="shared" si="6"/>
      </c>
      <c r="AD35" s="87">
        <v>0</v>
      </c>
      <c r="AE35" s="87" t="str">
        <f t="shared" si="7"/>
        <v> </v>
      </c>
      <c r="AF35" s="87" t="str">
        <f t="shared" si="8"/>
        <v>  </v>
      </c>
      <c r="AG35" s="87">
        <f t="shared" si="15"/>
      </c>
      <c r="AH35" s="87">
        <f t="shared" si="16"/>
      </c>
      <c r="AI35" s="87">
        <f t="shared" si="17"/>
      </c>
      <c r="AJ35" s="87">
        <f t="shared" si="18"/>
      </c>
      <c r="AK35" s="87">
        <f t="shared" si="19"/>
      </c>
      <c r="AL35" s="87">
        <f t="shared" si="20"/>
      </c>
      <c r="AM35" s="87">
        <f t="shared" si="21"/>
      </c>
      <c r="AN35" s="87">
        <f t="shared" si="9"/>
      </c>
      <c r="AO35" s="87">
        <f t="shared" si="22"/>
      </c>
      <c r="AP35" s="87">
        <f t="shared" si="23"/>
      </c>
      <c r="AQ35" s="87">
        <f t="shared" si="10"/>
        <v>0</v>
      </c>
      <c r="AR35" s="87" t="str">
        <f t="shared" si="24"/>
        <v>999:99.99</v>
      </c>
      <c r="AS35" s="87" t="str">
        <f t="shared" si="25"/>
        <v>999:99.99</v>
      </c>
      <c r="AT35" s="87" t="str">
        <f t="shared" si="26"/>
        <v>999:99.99</v>
      </c>
      <c r="AU35" s="87" t="str">
        <f t="shared" si="27"/>
        <v>999:99.99</v>
      </c>
    </row>
    <row r="36" spans="1:47" ht="16.5" customHeight="1">
      <c r="A36" s="134">
        <f t="shared" si="11"/>
      </c>
      <c r="B36" s="139"/>
      <c r="C36" s="140"/>
      <c r="D36" s="141"/>
      <c r="E36" s="141"/>
      <c r="F36" s="141"/>
      <c r="G36" s="141"/>
      <c r="H36" s="142"/>
      <c r="I36" s="143"/>
      <c r="J36" s="142"/>
      <c r="K36" s="143"/>
      <c r="L36" s="142"/>
      <c r="M36" s="143"/>
      <c r="N36" s="142"/>
      <c r="O36" s="143"/>
      <c r="P36" s="134">
        <f>IF(B36="","",YEAR('申込書'!$C$49)-YEAR('申込一覧表'!B36))</f>
      </c>
      <c r="Q36" s="144"/>
      <c r="R36" s="145">
        <f t="shared" si="0"/>
        <v>0</v>
      </c>
      <c r="S36" s="145">
        <f t="shared" si="1"/>
        <v>0</v>
      </c>
      <c r="T36" s="87">
        <f t="shared" si="2"/>
      </c>
      <c r="U36" s="87">
        <f t="shared" si="3"/>
      </c>
      <c r="X36" s="87">
        <f t="shared" si="4"/>
        <v>0</v>
      </c>
      <c r="Y36" s="87">
        <f t="shared" si="12"/>
        <v>0</v>
      </c>
      <c r="Z36" s="87">
        <f t="shared" si="13"/>
      </c>
      <c r="AA36" s="87">
        <f t="shared" si="5"/>
      </c>
      <c r="AB36" s="145">
        <f t="shared" si="14"/>
        <v>0</v>
      </c>
      <c r="AC36" s="87">
        <f t="shared" si="6"/>
      </c>
      <c r="AD36" s="87">
        <v>0</v>
      </c>
      <c r="AE36" s="87" t="str">
        <f t="shared" si="7"/>
        <v> </v>
      </c>
      <c r="AF36" s="87" t="str">
        <f t="shared" si="8"/>
        <v>  </v>
      </c>
      <c r="AG36" s="87">
        <f t="shared" si="15"/>
      </c>
      <c r="AH36" s="87">
        <f t="shared" si="16"/>
      </c>
      <c r="AI36" s="87">
        <f t="shared" si="17"/>
      </c>
      <c r="AJ36" s="87">
        <f t="shared" si="18"/>
      </c>
      <c r="AK36" s="87">
        <f t="shared" si="19"/>
      </c>
      <c r="AL36" s="87">
        <f t="shared" si="20"/>
      </c>
      <c r="AM36" s="87">
        <f t="shared" si="21"/>
      </c>
      <c r="AN36" s="87">
        <f t="shared" si="9"/>
      </c>
      <c r="AO36" s="87">
        <f t="shared" si="22"/>
      </c>
      <c r="AP36" s="87">
        <f t="shared" si="23"/>
      </c>
      <c r="AQ36" s="87">
        <f t="shared" si="10"/>
        <v>0</v>
      </c>
      <c r="AR36" s="87" t="str">
        <f t="shared" si="24"/>
        <v>999:99.99</v>
      </c>
      <c r="AS36" s="87" t="str">
        <f t="shared" si="25"/>
        <v>999:99.99</v>
      </c>
      <c r="AT36" s="87" t="str">
        <f t="shared" si="26"/>
        <v>999:99.99</v>
      </c>
      <c r="AU36" s="87" t="str">
        <f t="shared" si="27"/>
        <v>999:99.99</v>
      </c>
    </row>
    <row r="37" spans="1:47" ht="16.5" customHeight="1">
      <c r="A37" s="134">
        <f t="shared" si="11"/>
      </c>
      <c r="B37" s="139"/>
      <c r="C37" s="140"/>
      <c r="D37" s="141"/>
      <c r="E37" s="141"/>
      <c r="F37" s="141"/>
      <c r="G37" s="141"/>
      <c r="H37" s="142"/>
      <c r="I37" s="143"/>
      <c r="J37" s="142"/>
      <c r="K37" s="143"/>
      <c r="L37" s="142"/>
      <c r="M37" s="143"/>
      <c r="N37" s="142"/>
      <c r="O37" s="143"/>
      <c r="P37" s="134">
        <f>IF(B37="","",YEAR('申込書'!$C$49)-YEAR('申込一覧表'!B37))</f>
      </c>
      <c r="Q37" s="144"/>
      <c r="R37" s="145">
        <f t="shared" si="0"/>
        <v>0</v>
      </c>
      <c r="S37" s="145">
        <f t="shared" si="1"/>
        <v>0</v>
      </c>
      <c r="T37" s="87">
        <f t="shared" si="2"/>
      </c>
      <c r="U37" s="87">
        <f t="shared" si="3"/>
      </c>
      <c r="X37" s="87">
        <f t="shared" si="4"/>
        <v>0</v>
      </c>
      <c r="Y37" s="87">
        <f t="shared" si="12"/>
        <v>0</v>
      </c>
      <c r="Z37" s="87">
        <f t="shared" si="13"/>
      </c>
      <c r="AA37" s="87">
        <f t="shared" si="5"/>
      </c>
      <c r="AB37" s="145">
        <f t="shared" si="14"/>
        <v>0</v>
      </c>
      <c r="AC37" s="87">
        <f t="shared" si="6"/>
      </c>
      <c r="AD37" s="87">
        <v>0</v>
      </c>
      <c r="AE37" s="87" t="str">
        <f t="shared" si="7"/>
        <v> </v>
      </c>
      <c r="AF37" s="87" t="str">
        <f t="shared" si="8"/>
        <v>  </v>
      </c>
      <c r="AG37" s="87">
        <f t="shared" si="15"/>
      </c>
      <c r="AH37" s="87">
        <f t="shared" si="16"/>
      </c>
      <c r="AI37" s="87">
        <f t="shared" si="17"/>
      </c>
      <c r="AJ37" s="87">
        <f t="shared" si="18"/>
      </c>
      <c r="AK37" s="87">
        <f t="shared" si="19"/>
      </c>
      <c r="AL37" s="87">
        <f t="shared" si="20"/>
      </c>
      <c r="AM37" s="87">
        <f t="shared" si="21"/>
      </c>
      <c r="AN37" s="87">
        <f t="shared" si="9"/>
      </c>
      <c r="AO37" s="87">
        <f t="shared" si="22"/>
      </c>
      <c r="AP37" s="87">
        <f t="shared" si="23"/>
      </c>
      <c r="AQ37" s="87">
        <f t="shared" si="10"/>
        <v>0</v>
      </c>
      <c r="AR37" s="87" t="str">
        <f t="shared" si="24"/>
        <v>999:99.99</v>
      </c>
      <c r="AS37" s="87" t="str">
        <f t="shared" si="25"/>
        <v>999:99.99</v>
      </c>
      <c r="AT37" s="87" t="str">
        <f t="shared" si="26"/>
        <v>999:99.99</v>
      </c>
      <c r="AU37" s="87" t="str">
        <f t="shared" si="27"/>
        <v>999:99.99</v>
      </c>
    </row>
    <row r="38" spans="1:47" ht="16.5" customHeight="1">
      <c r="A38" s="134">
        <f t="shared" si="11"/>
      </c>
      <c r="B38" s="139"/>
      <c r="C38" s="140"/>
      <c r="D38" s="141"/>
      <c r="E38" s="141"/>
      <c r="F38" s="141"/>
      <c r="G38" s="141"/>
      <c r="H38" s="142"/>
      <c r="I38" s="143"/>
      <c r="J38" s="142"/>
      <c r="K38" s="143"/>
      <c r="L38" s="142"/>
      <c r="M38" s="143"/>
      <c r="N38" s="142"/>
      <c r="O38" s="143"/>
      <c r="P38" s="134">
        <f>IF(B38="","",YEAR('申込書'!$C$49)-YEAR('申込一覧表'!B38))</f>
      </c>
      <c r="Q38" s="144"/>
      <c r="R38" s="145">
        <f t="shared" si="0"/>
        <v>0</v>
      </c>
      <c r="S38" s="145">
        <f t="shared" si="1"/>
        <v>0</v>
      </c>
      <c r="T38" s="87">
        <f t="shared" si="2"/>
      </c>
      <c r="U38" s="87">
        <f t="shared" si="3"/>
      </c>
      <c r="X38" s="87">
        <f t="shared" si="4"/>
        <v>0</v>
      </c>
      <c r="Y38" s="87">
        <f t="shared" si="12"/>
        <v>0</v>
      </c>
      <c r="Z38" s="87">
        <f t="shared" si="13"/>
      </c>
      <c r="AA38" s="87">
        <f t="shared" si="5"/>
      </c>
      <c r="AB38" s="145">
        <f t="shared" si="14"/>
        <v>0</v>
      </c>
      <c r="AC38" s="87">
        <f t="shared" si="6"/>
      </c>
      <c r="AD38" s="87">
        <v>0</v>
      </c>
      <c r="AE38" s="87" t="str">
        <f t="shared" si="7"/>
        <v> </v>
      </c>
      <c r="AF38" s="87" t="str">
        <f t="shared" si="8"/>
        <v>  </v>
      </c>
      <c r="AG38" s="87">
        <f t="shared" si="15"/>
      </c>
      <c r="AH38" s="87">
        <f t="shared" si="16"/>
      </c>
      <c r="AI38" s="87">
        <f t="shared" si="17"/>
      </c>
      <c r="AJ38" s="87">
        <f t="shared" si="18"/>
      </c>
      <c r="AK38" s="87">
        <f t="shared" si="19"/>
      </c>
      <c r="AL38" s="87">
        <f t="shared" si="20"/>
      </c>
      <c r="AM38" s="87">
        <f t="shared" si="21"/>
      </c>
      <c r="AN38" s="87">
        <f t="shared" si="9"/>
      </c>
      <c r="AO38" s="87">
        <f t="shared" si="22"/>
      </c>
      <c r="AP38" s="87">
        <f t="shared" si="23"/>
      </c>
      <c r="AQ38" s="87">
        <f t="shared" si="10"/>
        <v>0</v>
      </c>
      <c r="AR38" s="87" t="str">
        <f t="shared" si="24"/>
        <v>999:99.99</v>
      </c>
      <c r="AS38" s="87" t="str">
        <f t="shared" si="25"/>
        <v>999:99.99</v>
      </c>
      <c r="AT38" s="87" t="str">
        <f t="shared" si="26"/>
        <v>999:99.99</v>
      </c>
      <c r="AU38" s="87" t="str">
        <f t="shared" si="27"/>
        <v>999:99.99</v>
      </c>
    </row>
    <row r="39" spans="1:47" ht="16.5" customHeight="1">
      <c r="A39" s="134">
        <f t="shared" si="11"/>
      </c>
      <c r="B39" s="139"/>
      <c r="C39" s="140"/>
      <c r="D39" s="141"/>
      <c r="E39" s="141"/>
      <c r="F39" s="141"/>
      <c r="G39" s="141"/>
      <c r="H39" s="142"/>
      <c r="I39" s="143"/>
      <c r="J39" s="142"/>
      <c r="K39" s="143"/>
      <c r="L39" s="142"/>
      <c r="M39" s="143"/>
      <c r="N39" s="142"/>
      <c r="O39" s="143"/>
      <c r="P39" s="134">
        <f>IF(B39="","",YEAR('申込書'!$C$49)-YEAR('申込一覧表'!B39))</f>
      </c>
      <c r="Q39" s="144"/>
      <c r="R39" s="145">
        <f t="shared" si="0"/>
        <v>0</v>
      </c>
      <c r="S39" s="145">
        <f t="shared" si="1"/>
        <v>0</v>
      </c>
      <c r="T39" s="87">
        <f t="shared" si="2"/>
      </c>
      <c r="U39" s="87">
        <f t="shared" si="3"/>
      </c>
      <c r="X39" s="87">
        <f t="shared" si="4"/>
        <v>0</v>
      </c>
      <c r="Y39" s="87">
        <f t="shared" si="12"/>
        <v>0</v>
      </c>
      <c r="Z39" s="87">
        <f t="shared" si="13"/>
      </c>
      <c r="AA39" s="87">
        <f t="shared" si="5"/>
      </c>
      <c r="AB39" s="145">
        <f t="shared" si="14"/>
        <v>0</v>
      </c>
      <c r="AC39" s="87">
        <f t="shared" si="6"/>
      </c>
      <c r="AD39" s="87">
        <v>0</v>
      </c>
      <c r="AE39" s="87" t="str">
        <f t="shared" si="7"/>
        <v> </v>
      </c>
      <c r="AF39" s="87" t="str">
        <f t="shared" si="8"/>
        <v>  </v>
      </c>
      <c r="AG39" s="87">
        <f t="shared" si="15"/>
      </c>
      <c r="AH39" s="87">
        <f t="shared" si="16"/>
      </c>
      <c r="AI39" s="87">
        <f t="shared" si="17"/>
      </c>
      <c r="AJ39" s="87">
        <f t="shared" si="18"/>
      </c>
      <c r="AK39" s="87">
        <f t="shared" si="19"/>
      </c>
      <c r="AL39" s="87">
        <f t="shared" si="20"/>
      </c>
      <c r="AM39" s="87">
        <f t="shared" si="21"/>
      </c>
      <c r="AN39" s="87">
        <f t="shared" si="9"/>
      </c>
      <c r="AO39" s="87">
        <f t="shared" si="22"/>
      </c>
      <c r="AP39" s="87">
        <f t="shared" si="23"/>
      </c>
      <c r="AQ39" s="87">
        <f t="shared" si="10"/>
        <v>0</v>
      </c>
      <c r="AR39" s="87" t="str">
        <f t="shared" si="24"/>
        <v>999:99.99</v>
      </c>
      <c r="AS39" s="87" t="str">
        <f t="shared" si="25"/>
        <v>999:99.99</v>
      </c>
      <c r="AT39" s="87" t="str">
        <f t="shared" si="26"/>
        <v>999:99.99</v>
      </c>
      <c r="AU39" s="87" t="str">
        <f t="shared" si="27"/>
        <v>999:99.99</v>
      </c>
    </row>
    <row r="40" spans="1:47" ht="16.5" customHeight="1">
      <c r="A40" s="134">
        <f t="shared" si="11"/>
      </c>
      <c r="B40" s="139"/>
      <c r="C40" s="140"/>
      <c r="D40" s="141"/>
      <c r="E40" s="141"/>
      <c r="F40" s="141"/>
      <c r="G40" s="141"/>
      <c r="H40" s="142"/>
      <c r="I40" s="143"/>
      <c r="J40" s="142"/>
      <c r="K40" s="143"/>
      <c r="L40" s="142"/>
      <c r="M40" s="143"/>
      <c r="N40" s="142"/>
      <c r="O40" s="143"/>
      <c r="P40" s="134">
        <f>IF(B40="","",YEAR('申込書'!$C$49)-YEAR('申込一覧表'!B40))</f>
      </c>
      <c r="Q40" s="144"/>
      <c r="R40" s="145">
        <f t="shared" si="0"/>
        <v>0</v>
      </c>
      <c r="S40" s="145">
        <f t="shared" si="1"/>
        <v>0</v>
      </c>
      <c r="T40" s="87">
        <f t="shared" si="2"/>
      </c>
      <c r="U40" s="87">
        <f t="shared" si="3"/>
      </c>
      <c r="X40" s="87">
        <f t="shared" si="4"/>
        <v>0</v>
      </c>
      <c r="Y40" s="87">
        <f t="shared" si="12"/>
        <v>0</v>
      </c>
      <c r="Z40" s="87">
        <f t="shared" si="13"/>
      </c>
      <c r="AA40" s="87">
        <f t="shared" si="5"/>
      </c>
      <c r="AB40" s="145">
        <f t="shared" si="14"/>
        <v>0</v>
      </c>
      <c r="AC40" s="87">
        <f t="shared" si="6"/>
      </c>
      <c r="AD40" s="87">
        <v>0</v>
      </c>
      <c r="AE40" s="87" t="str">
        <f t="shared" si="7"/>
        <v> </v>
      </c>
      <c r="AF40" s="87" t="str">
        <f t="shared" si="8"/>
        <v>  </v>
      </c>
      <c r="AG40" s="87">
        <f t="shared" si="15"/>
      </c>
      <c r="AH40" s="87">
        <f t="shared" si="16"/>
      </c>
      <c r="AI40" s="87">
        <f t="shared" si="17"/>
      </c>
      <c r="AJ40" s="87">
        <f t="shared" si="18"/>
      </c>
      <c r="AK40" s="87">
        <f t="shared" si="19"/>
      </c>
      <c r="AL40" s="87">
        <f t="shared" si="20"/>
      </c>
      <c r="AM40" s="87">
        <f t="shared" si="21"/>
      </c>
      <c r="AN40" s="87">
        <f t="shared" si="9"/>
      </c>
      <c r="AO40" s="87">
        <f t="shared" si="22"/>
      </c>
      <c r="AP40" s="87">
        <f t="shared" si="23"/>
      </c>
      <c r="AQ40" s="87">
        <f t="shared" si="10"/>
        <v>0</v>
      </c>
      <c r="AR40" s="87" t="str">
        <f t="shared" si="24"/>
        <v>999:99.99</v>
      </c>
      <c r="AS40" s="87" t="str">
        <f t="shared" si="25"/>
        <v>999:99.99</v>
      </c>
      <c r="AT40" s="87" t="str">
        <f t="shared" si="26"/>
        <v>999:99.99</v>
      </c>
      <c r="AU40" s="87" t="str">
        <f t="shared" si="27"/>
        <v>999:99.99</v>
      </c>
    </row>
    <row r="41" spans="1:47" ht="16.5" customHeight="1">
      <c r="A41" s="134">
        <f t="shared" si="11"/>
      </c>
      <c r="B41" s="139"/>
      <c r="C41" s="140"/>
      <c r="D41" s="141"/>
      <c r="E41" s="141"/>
      <c r="F41" s="141"/>
      <c r="G41" s="141"/>
      <c r="H41" s="142"/>
      <c r="I41" s="143"/>
      <c r="J41" s="142"/>
      <c r="K41" s="143"/>
      <c r="L41" s="142"/>
      <c r="M41" s="143"/>
      <c r="N41" s="142"/>
      <c r="O41" s="143"/>
      <c r="P41" s="134">
        <f>IF(B41="","",YEAR('申込書'!$C$49)-YEAR('申込一覧表'!B41))</f>
      </c>
      <c r="Q41" s="144"/>
      <c r="R41" s="145">
        <f t="shared" si="0"/>
        <v>0</v>
      </c>
      <c r="S41" s="145">
        <f t="shared" si="1"/>
        <v>0</v>
      </c>
      <c r="T41" s="87">
        <f t="shared" si="2"/>
      </c>
      <c r="U41" s="87">
        <f t="shared" si="3"/>
      </c>
      <c r="X41" s="87">
        <f t="shared" si="4"/>
        <v>0</v>
      </c>
      <c r="Y41" s="87">
        <f t="shared" si="12"/>
        <v>0</v>
      </c>
      <c r="Z41" s="87">
        <f t="shared" si="13"/>
      </c>
      <c r="AA41" s="87">
        <f t="shared" si="5"/>
      </c>
      <c r="AB41" s="145">
        <f t="shared" si="14"/>
        <v>0</v>
      </c>
      <c r="AC41" s="87">
        <f t="shared" si="6"/>
      </c>
      <c r="AD41" s="87">
        <v>0</v>
      </c>
      <c r="AE41" s="87" t="str">
        <f t="shared" si="7"/>
        <v> </v>
      </c>
      <c r="AF41" s="87" t="str">
        <f t="shared" si="8"/>
        <v>  </v>
      </c>
      <c r="AG41" s="87">
        <f t="shared" si="15"/>
      </c>
      <c r="AH41" s="87">
        <f t="shared" si="16"/>
      </c>
      <c r="AI41" s="87">
        <f t="shared" si="17"/>
      </c>
      <c r="AJ41" s="87">
        <f t="shared" si="18"/>
      </c>
      <c r="AK41" s="87">
        <f t="shared" si="19"/>
      </c>
      <c r="AL41" s="87">
        <f t="shared" si="20"/>
      </c>
      <c r="AM41" s="87">
        <f t="shared" si="21"/>
      </c>
      <c r="AN41" s="87">
        <f t="shared" si="9"/>
      </c>
      <c r="AO41" s="87">
        <f t="shared" si="22"/>
      </c>
      <c r="AP41" s="87">
        <f t="shared" si="23"/>
      </c>
      <c r="AQ41" s="87">
        <f t="shared" si="10"/>
        <v>0</v>
      </c>
      <c r="AR41" s="87" t="str">
        <f t="shared" si="24"/>
        <v>999:99.99</v>
      </c>
      <c r="AS41" s="87" t="str">
        <f t="shared" si="25"/>
        <v>999:99.99</v>
      </c>
      <c r="AT41" s="87" t="str">
        <f t="shared" si="26"/>
        <v>999:99.99</v>
      </c>
      <c r="AU41" s="87" t="str">
        <f t="shared" si="27"/>
        <v>999:99.99</v>
      </c>
    </row>
    <row r="42" spans="1:47" ht="16.5" customHeight="1">
      <c r="A42" s="134">
        <f t="shared" si="11"/>
      </c>
      <c r="B42" s="139"/>
      <c r="C42" s="140"/>
      <c r="D42" s="141"/>
      <c r="E42" s="141"/>
      <c r="F42" s="141"/>
      <c r="G42" s="141"/>
      <c r="H42" s="142"/>
      <c r="I42" s="143"/>
      <c r="J42" s="142"/>
      <c r="K42" s="143"/>
      <c r="L42" s="142"/>
      <c r="M42" s="143"/>
      <c r="N42" s="142"/>
      <c r="O42" s="143"/>
      <c r="P42" s="134">
        <f>IF(B42="","",YEAR('申込書'!$C$49)-YEAR('申込一覧表'!B42))</f>
      </c>
      <c r="Q42" s="144"/>
      <c r="R42" s="145">
        <f t="shared" si="0"/>
        <v>0</v>
      </c>
      <c r="S42" s="145">
        <f t="shared" si="1"/>
        <v>0</v>
      </c>
      <c r="T42" s="87">
        <f t="shared" si="2"/>
      </c>
      <c r="U42" s="87">
        <f t="shared" si="3"/>
      </c>
      <c r="X42" s="87">
        <f t="shared" si="4"/>
        <v>0</v>
      </c>
      <c r="Y42" s="87">
        <f t="shared" si="12"/>
        <v>0</v>
      </c>
      <c r="Z42" s="87">
        <f t="shared" si="13"/>
      </c>
      <c r="AA42" s="87">
        <f t="shared" si="5"/>
      </c>
      <c r="AB42" s="145">
        <f t="shared" si="14"/>
        <v>0</v>
      </c>
      <c r="AC42" s="87">
        <f t="shared" si="6"/>
      </c>
      <c r="AD42" s="87">
        <v>0</v>
      </c>
      <c r="AE42" s="87" t="str">
        <f t="shared" si="7"/>
        <v> </v>
      </c>
      <c r="AF42" s="87" t="str">
        <f t="shared" si="8"/>
        <v>  </v>
      </c>
      <c r="AG42" s="87">
        <f t="shared" si="15"/>
      </c>
      <c r="AH42" s="87">
        <f t="shared" si="16"/>
      </c>
      <c r="AI42" s="87">
        <f t="shared" si="17"/>
      </c>
      <c r="AJ42" s="87">
        <f t="shared" si="18"/>
      </c>
      <c r="AK42" s="87">
        <f t="shared" si="19"/>
      </c>
      <c r="AL42" s="87">
        <f t="shared" si="20"/>
      </c>
      <c r="AM42" s="87">
        <f t="shared" si="21"/>
      </c>
      <c r="AN42" s="87">
        <f t="shared" si="9"/>
      </c>
      <c r="AO42" s="87">
        <f t="shared" si="22"/>
      </c>
      <c r="AP42" s="87">
        <f t="shared" si="23"/>
      </c>
      <c r="AQ42" s="87">
        <f t="shared" si="10"/>
        <v>0</v>
      </c>
      <c r="AR42" s="87" t="str">
        <f t="shared" si="24"/>
        <v>999:99.99</v>
      </c>
      <c r="AS42" s="87" t="str">
        <f t="shared" si="25"/>
        <v>999:99.99</v>
      </c>
      <c r="AT42" s="87" t="str">
        <f t="shared" si="26"/>
        <v>999:99.99</v>
      </c>
      <c r="AU42" s="87" t="str">
        <f t="shared" si="27"/>
        <v>999:99.99</v>
      </c>
    </row>
    <row r="43" spans="1:47" ht="16.5" customHeight="1">
      <c r="A43" s="134">
        <f t="shared" si="11"/>
      </c>
      <c r="B43" s="139"/>
      <c r="C43" s="140"/>
      <c r="D43" s="141"/>
      <c r="E43" s="141"/>
      <c r="F43" s="141"/>
      <c r="G43" s="141"/>
      <c r="H43" s="142"/>
      <c r="I43" s="143"/>
      <c r="J43" s="142"/>
      <c r="K43" s="143"/>
      <c r="L43" s="142"/>
      <c r="M43" s="143"/>
      <c r="N43" s="142"/>
      <c r="O43" s="143"/>
      <c r="P43" s="134">
        <f>IF(B43="","",YEAR('申込書'!$C$49)-YEAR('申込一覧表'!B43))</f>
      </c>
      <c r="Q43" s="144"/>
      <c r="R43" s="145">
        <f t="shared" si="0"/>
        <v>0</v>
      </c>
      <c r="S43" s="145">
        <f t="shared" si="1"/>
        <v>0</v>
      </c>
      <c r="T43" s="87">
        <f t="shared" si="2"/>
      </c>
      <c r="U43" s="87">
        <f t="shared" si="3"/>
      </c>
      <c r="X43" s="87">
        <f t="shared" si="4"/>
        <v>0</v>
      </c>
      <c r="Y43" s="87">
        <f t="shared" si="12"/>
        <v>0</v>
      </c>
      <c r="Z43" s="87">
        <f t="shared" si="13"/>
      </c>
      <c r="AA43" s="87">
        <f t="shared" si="5"/>
      </c>
      <c r="AB43" s="145">
        <f t="shared" si="14"/>
        <v>0</v>
      </c>
      <c r="AC43" s="87">
        <f t="shared" si="6"/>
      </c>
      <c r="AD43" s="87">
        <v>0</v>
      </c>
      <c r="AE43" s="87" t="str">
        <f t="shared" si="7"/>
        <v> </v>
      </c>
      <c r="AF43" s="87" t="str">
        <f t="shared" si="8"/>
        <v>  </v>
      </c>
      <c r="AG43" s="87">
        <f t="shared" si="15"/>
      </c>
      <c r="AH43" s="87">
        <f t="shared" si="16"/>
      </c>
      <c r="AI43" s="87">
        <f t="shared" si="17"/>
      </c>
      <c r="AJ43" s="87">
        <f t="shared" si="18"/>
      </c>
      <c r="AK43" s="87">
        <f t="shared" si="19"/>
      </c>
      <c r="AL43" s="87">
        <f t="shared" si="20"/>
      </c>
      <c r="AM43" s="87">
        <f t="shared" si="21"/>
      </c>
      <c r="AN43" s="87">
        <f t="shared" si="9"/>
      </c>
      <c r="AO43" s="87">
        <f t="shared" si="22"/>
      </c>
      <c r="AP43" s="87">
        <f t="shared" si="23"/>
      </c>
      <c r="AQ43" s="87">
        <f t="shared" si="10"/>
        <v>0</v>
      </c>
      <c r="AR43" s="87" t="str">
        <f t="shared" si="24"/>
        <v>999:99.99</v>
      </c>
      <c r="AS43" s="87" t="str">
        <f t="shared" si="25"/>
        <v>999:99.99</v>
      </c>
      <c r="AT43" s="87" t="str">
        <f t="shared" si="26"/>
        <v>999:99.99</v>
      </c>
      <c r="AU43" s="87" t="str">
        <f t="shared" si="27"/>
        <v>999:99.99</v>
      </c>
    </row>
    <row r="44" spans="1:47" ht="16.5" customHeight="1">
      <c r="A44" s="134">
        <f t="shared" si="11"/>
      </c>
      <c r="B44" s="139"/>
      <c r="C44" s="140"/>
      <c r="D44" s="141"/>
      <c r="E44" s="141"/>
      <c r="F44" s="141"/>
      <c r="G44" s="141"/>
      <c r="H44" s="142"/>
      <c r="I44" s="143"/>
      <c r="J44" s="142"/>
      <c r="K44" s="143"/>
      <c r="L44" s="142"/>
      <c r="M44" s="143"/>
      <c r="N44" s="142"/>
      <c r="O44" s="143"/>
      <c r="P44" s="134">
        <f>IF(B44="","",YEAR('申込書'!$C$49)-YEAR('申込一覧表'!B44))</f>
      </c>
      <c r="Q44" s="144"/>
      <c r="R44" s="145">
        <f t="shared" si="0"/>
        <v>0</v>
      </c>
      <c r="S44" s="145">
        <f t="shared" si="1"/>
        <v>0</v>
      </c>
      <c r="T44" s="87">
        <f t="shared" si="2"/>
      </c>
      <c r="U44" s="87">
        <f t="shared" si="3"/>
      </c>
      <c r="X44" s="87">
        <f t="shared" si="4"/>
        <v>0</v>
      </c>
      <c r="Y44" s="87">
        <f t="shared" si="12"/>
        <v>0</v>
      </c>
      <c r="Z44" s="87">
        <f t="shared" si="13"/>
      </c>
      <c r="AA44" s="87">
        <f t="shared" si="5"/>
      </c>
      <c r="AB44" s="145">
        <f t="shared" si="14"/>
        <v>0</v>
      </c>
      <c r="AC44" s="87">
        <f t="shared" si="6"/>
      </c>
      <c r="AD44" s="87">
        <v>0</v>
      </c>
      <c r="AE44" s="87" t="str">
        <f t="shared" si="7"/>
        <v> </v>
      </c>
      <c r="AF44" s="87" t="str">
        <f t="shared" si="8"/>
        <v>  </v>
      </c>
      <c r="AG44" s="87">
        <f t="shared" si="15"/>
      </c>
      <c r="AH44" s="87">
        <f t="shared" si="16"/>
      </c>
      <c r="AI44" s="87">
        <f t="shared" si="17"/>
      </c>
      <c r="AJ44" s="87">
        <f t="shared" si="18"/>
      </c>
      <c r="AK44" s="87">
        <f t="shared" si="19"/>
      </c>
      <c r="AL44" s="87">
        <f t="shared" si="20"/>
      </c>
      <c r="AM44" s="87">
        <f t="shared" si="21"/>
      </c>
      <c r="AN44" s="87">
        <f t="shared" si="9"/>
      </c>
      <c r="AO44" s="87">
        <f t="shared" si="22"/>
      </c>
      <c r="AP44" s="87">
        <f t="shared" si="23"/>
      </c>
      <c r="AQ44" s="87">
        <f t="shared" si="10"/>
        <v>0</v>
      </c>
      <c r="AR44" s="87" t="str">
        <f t="shared" si="24"/>
        <v>999:99.99</v>
      </c>
      <c r="AS44" s="87" t="str">
        <f t="shared" si="25"/>
        <v>999:99.99</v>
      </c>
      <c r="AT44" s="87" t="str">
        <f t="shared" si="26"/>
        <v>999:99.99</v>
      </c>
      <c r="AU44" s="87" t="str">
        <f t="shared" si="27"/>
        <v>999:99.99</v>
      </c>
    </row>
    <row r="45" spans="1:47" ht="16.5" customHeight="1">
      <c r="A45" s="134">
        <f t="shared" si="11"/>
      </c>
      <c r="B45" s="139"/>
      <c r="C45" s="140"/>
      <c r="D45" s="141"/>
      <c r="E45" s="141"/>
      <c r="F45" s="141"/>
      <c r="G45" s="141"/>
      <c r="H45" s="142"/>
      <c r="I45" s="143"/>
      <c r="J45" s="142"/>
      <c r="K45" s="143"/>
      <c r="L45" s="142"/>
      <c r="M45" s="143"/>
      <c r="N45" s="142"/>
      <c r="O45" s="143"/>
      <c r="P45" s="134">
        <f>IF(B45="","",YEAR('申込書'!$C$49)-YEAR('申込一覧表'!B45))</f>
      </c>
      <c r="Q45" s="144"/>
      <c r="R45" s="145"/>
      <c r="S45" s="145"/>
      <c r="T45" s="87">
        <f aca="true" t="shared" si="28" ref="T45:T65">TRIM(D45)</f>
      </c>
      <c r="U45" s="87">
        <f aca="true" t="shared" si="29" ref="U45:U65">TRIM(E45)</f>
      </c>
      <c r="X45" s="87">
        <f aca="true" t="shared" si="30" ref="X45:X65">LEN(T45)+LEN(U45)</f>
        <v>0</v>
      </c>
      <c r="Y45" s="87">
        <f t="shared" si="12"/>
        <v>0</v>
      </c>
      <c r="Z45" s="87">
        <f t="shared" si="13"/>
      </c>
      <c r="AA45" s="87">
        <f aca="true" t="shared" si="31" ref="AA45:AA65">T45&amp;IF(OR(X45&gt;4,X45=0),"",REPT("  ",5-X45))&amp;U45</f>
      </c>
      <c r="AB45" s="145">
        <f aca="true" t="shared" si="32" ref="AB45:AB65">COUNTA(H45,J45,L45,N45)</f>
        <v>0</v>
      </c>
      <c r="AC45" s="87">
        <f aca="true" t="shared" si="33" ref="AC45:AC65">IF(P45="","",IF(P45&lt;25,18,P45-MOD(P45,5)))</f>
      </c>
      <c r="AD45" s="87">
        <v>0</v>
      </c>
      <c r="AE45" s="87" t="str">
        <f aca="true" t="shared" si="34" ref="AE45:AE65">F45&amp;" "&amp;G45</f>
        <v> </v>
      </c>
      <c r="AF45" s="87" t="str">
        <f aca="true" t="shared" si="35" ref="AF45:AF65">T45&amp;"  "&amp;U45</f>
        <v>  </v>
      </c>
      <c r="AG45" s="87">
        <f t="shared" si="15"/>
      </c>
      <c r="AH45" s="87">
        <f t="shared" si="16"/>
      </c>
      <c r="AI45" s="87">
        <f t="shared" si="17"/>
      </c>
      <c r="AJ45" s="87">
        <f t="shared" si="18"/>
      </c>
      <c r="AK45" s="87">
        <f t="shared" si="19"/>
      </c>
      <c r="AL45" s="87">
        <f t="shared" si="20"/>
      </c>
      <c r="AM45" s="87">
        <f aca="true" t="shared" si="36" ref="AM45:AM65">IF(H45="","",VALUE(LEFT(H45,3)))</f>
      </c>
      <c r="AN45" s="87">
        <f aca="true" t="shared" si="37" ref="AN45:AN65">IF(J45="","",VALUE(LEFT(J45,3)))</f>
      </c>
      <c r="AO45" s="87">
        <f t="shared" si="22"/>
      </c>
      <c r="AP45" s="87">
        <f t="shared" si="23"/>
      </c>
      <c r="AQ45" s="87">
        <f aca="true" t="shared" si="38" ref="AQ45:AQ65">IF(C45="100歳",1,0)</f>
        <v>0</v>
      </c>
      <c r="AR45" s="87" t="str">
        <f aca="true" t="shared" si="39" ref="AR45:AR65">IF(I45="","999:99.99"," "&amp;LEFT(RIGHT("  "&amp;TEXT(I45,"0.00"),7),2)&amp;":"&amp;RIGHT(TEXT(I45,"0.00"),5))</f>
        <v>999:99.99</v>
      </c>
      <c r="AS45" s="87" t="str">
        <f aca="true" t="shared" si="40" ref="AS45:AS65">IF(K45="","999:99.99"," "&amp;LEFT(RIGHT("  "&amp;TEXT(K45,"0.00"),7),2)&amp;":"&amp;RIGHT(TEXT(K45,"0.00"),5))</f>
        <v>999:99.99</v>
      </c>
      <c r="AT45" s="87" t="str">
        <f aca="true" t="shared" si="41" ref="AT45:AT65">IF(M45="","999:99.99"," "&amp;LEFT(RIGHT("  "&amp;TEXT(M45,"0.00"),7),2)&amp;":"&amp;RIGHT(TEXT(M45,"0.00"),5))</f>
        <v>999:99.99</v>
      </c>
      <c r="AU45" s="87" t="str">
        <f aca="true" t="shared" si="42" ref="AU45:AU65">IF(O45="","999:99.99"," "&amp;LEFT(RIGHT("  "&amp;TEXT(O45,"0.00"),7),2)&amp;":"&amp;RIGHT(TEXT(O45,"0.00"),5))</f>
        <v>999:99.99</v>
      </c>
    </row>
    <row r="46" spans="1:47" ht="16.5" customHeight="1">
      <c r="A46" s="134">
        <f t="shared" si="11"/>
      </c>
      <c r="B46" s="139"/>
      <c r="C46" s="140"/>
      <c r="D46" s="141"/>
      <c r="E46" s="141"/>
      <c r="F46" s="141"/>
      <c r="G46" s="141"/>
      <c r="H46" s="142"/>
      <c r="I46" s="143"/>
      <c r="J46" s="142"/>
      <c r="K46" s="143"/>
      <c r="L46" s="142"/>
      <c r="M46" s="143"/>
      <c r="N46" s="142"/>
      <c r="O46" s="143"/>
      <c r="P46" s="134">
        <f>IF(B46="","",YEAR('申込書'!$C$49)-YEAR('申込一覧表'!B46))</f>
      </c>
      <c r="Q46" s="144"/>
      <c r="R46" s="145"/>
      <c r="S46" s="145"/>
      <c r="T46" s="87">
        <f t="shared" si="28"/>
      </c>
      <c r="U46" s="87">
        <f t="shared" si="29"/>
      </c>
      <c r="X46" s="87">
        <f t="shared" si="30"/>
        <v>0</v>
      </c>
      <c r="Y46" s="87">
        <f t="shared" si="12"/>
        <v>0</v>
      </c>
      <c r="Z46" s="87">
        <f t="shared" si="13"/>
      </c>
      <c r="AA46" s="87">
        <f t="shared" si="31"/>
      </c>
      <c r="AB46" s="145">
        <f t="shared" si="32"/>
        <v>0</v>
      </c>
      <c r="AC46" s="87">
        <f t="shared" si="33"/>
      </c>
      <c r="AD46" s="87">
        <v>0</v>
      </c>
      <c r="AE46" s="87" t="str">
        <f t="shared" si="34"/>
        <v> </v>
      </c>
      <c r="AF46" s="87" t="str">
        <f t="shared" si="35"/>
        <v>  </v>
      </c>
      <c r="AG46" s="87">
        <f t="shared" si="15"/>
      </c>
      <c r="AH46" s="87">
        <f t="shared" si="16"/>
      </c>
      <c r="AI46" s="87">
        <f t="shared" si="17"/>
      </c>
      <c r="AJ46" s="87">
        <f t="shared" si="18"/>
      </c>
      <c r="AK46" s="87">
        <f t="shared" si="19"/>
      </c>
      <c r="AL46" s="87">
        <f t="shared" si="20"/>
      </c>
      <c r="AM46" s="87">
        <f t="shared" si="36"/>
      </c>
      <c r="AN46" s="87">
        <f t="shared" si="37"/>
      </c>
      <c r="AO46" s="87">
        <f t="shared" si="22"/>
      </c>
      <c r="AP46" s="87">
        <f t="shared" si="23"/>
      </c>
      <c r="AQ46" s="87">
        <f t="shared" si="38"/>
        <v>0</v>
      </c>
      <c r="AR46" s="87" t="str">
        <f t="shared" si="39"/>
        <v>999:99.99</v>
      </c>
      <c r="AS46" s="87" t="str">
        <f t="shared" si="40"/>
        <v>999:99.99</v>
      </c>
      <c r="AT46" s="87" t="str">
        <f t="shared" si="41"/>
        <v>999:99.99</v>
      </c>
      <c r="AU46" s="87" t="str">
        <f t="shared" si="42"/>
        <v>999:99.99</v>
      </c>
    </row>
    <row r="47" spans="1:47" ht="16.5" customHeight="1">
      <c r="A47" s="134">
        <f t="shared" si="11"/>
      </c>
      <c r="B47" s="139"/>
      <c r="C47" s="140"/>
      <c r="D47" s="141"/>
      <c r="E47" s="141"/>
      <c r="F47" s="141"/>
      <c r="G47" s="141"/>
      <c r="H47" s="142"/>
      <c r="I47" s="143"/>
      <c r="J47" s="142"/>
      <c r="K47" s="143"/>
      <c r="L47" s="142"/>
      <c r="M47" s="143"/>
      <c r="N47" s="142"/>
      <c r="O47" s="143"/>
      <c r="P47" s="134">
        <f>IF(B47="","",YEAR('申込書'!$C$49)-YEAR('申込一覧表'!B47))</f>
      </c>
      <c r="Q47" s="144"/>
      <c r="R47" s="145"/>
      <c r="S47" s="145"/>
      <c r="T47" s="87">
        <f t="shared" si="28"/>
      </c>
      <c r="U47" s="87">
        <f t="shared" si="29"/>
      </c>
      <c r="X47" s="87">
        <f t="shared" si="30"/>
        <v>0</v>
      </c>
      <c r="Y47" s="87">
        <f t="shared" si="12"/>
        <v>0</v>
      </c>
      <c r="Z47" s="87">
        <f t="shared" si="13"/>
      </c>
      <c r="AA47" s="87">
        <f t="shared" si="31"/>
      </c>
      <c r="AB47" s="145">
        <f t="shared" si="32"/>
        <v>0</v>
      </c>
      <c r="AC47" s="87">
        <f t="shared" si="33"/>
      </c>
      <c r="AD47" s="87">
        <v>0</v>
      </c>
      <c r="AE47" s="87" t="str">
        <f t="shared" si="34"/>
        <v> </v>
      </c>
      <c r="AF47" s="87" t="str">
        <f t="shared" si="35"/>
        <v>  </v>
      </c>
      <c r="AG47" s="87">
        <f t="shared" si="15"/>
      </c>
      <c r="AH47" s="87">
        <f t="shared" si="16"/>
      </c>
      <c r="AI47" s="87">
        <f t="shared" si="17"/>
      </c>
      <c r="AJ47" s="87">
        <f t="shared" si="18"/>
      </c>
      <c r="AK47" s="87">
        <f t="shared" si="19"/>
      </c>
      <c r="AL47" s="87">
        <f t="shared" si="20"/>
      </c>
      <c r="AM47" s="87">
        <f t="shared" si="36"/>
      </c>
      <c r="AN47" s="87">
        <f t="shared" si="37"/>
      </c>
      <c r="AO47" s="87">
        <f t="shared" si="22"/>
      </c>
      <c r="AP47" s="87">
        <f t="shared" si="23"/>
      </c>
      <c r="AQ47" s="87">
        <f t="shared" si="38"/>
        <v>0</v>
      </c>
      <c r="AR47" s="87" t="str">
        <f t="shared" si="39"/>
        <v>999:99.99</v>
      </c>
      <c r="AS47" s="87" t="str">
        <f t="shared" si="40"/>
        <v>999:99.99</v>
      </c>
      <c r="AT47" s="87" t="str">
        <f t="shared" si="41"/>
        <v>999:99.99</v>
      </c>
      <c r="AU47" s="87" t="str">
        <f t="shared" si="42"/>
        <v>999:99.99</v>
      </c>
    </row>
    <row r="48" spans="1:47" ht="16.5" customHeight="1">
      <c r="A48" s="134">
        <f t="shared" si="11"/>
      </c>
      <c r="B48" s="139"/>
      <c r="C48" s="140"/>
      <c r="D48" s="141"/>
      <c r="E48" s="141"/>
      <c r="F48" s="141"/>
      <c r="G48" s="141"/>
      <c r="H48" s="142"/>
      <c r="I48" s="143"/>
      <c r="J48" s="142"/>
      <c r="K48" s="143"/>
      <c r="L48" s="142"/>
      <c r="M48" s="143"/>
      <c r="N48" s="142"/>
      <c r="O48" s="143"/>
      <c r="P48" s="134">
        <f>IF(B48="","",YEAR('申込書'!$C$49)-YEAR('申込一覧表'!B48))</f>
      </c>
      <c r="Q48" s="144"/>
      <c r="R48" s="145"/>
      <c r="S48" s="145"/>
      <c r="T48" s="87">
        <f t="shared" si="28"/>
      </c>
      <c r="U48" s="87">
        <f t="shared" si="29"/>
      </c>
      <c r="X48" s="87">
        <f t="shared" si="30"/>
        <v>0</v>
      </c>
      <c r="Y48" s="87">
        <f t="shared" si="12"/>
        <v>0</v>
      </c>
      <c r="Z48" s="87">
        <f t="shared" si="13"/>
      </c>
      <c r="AA48" s="87">
        <f t="shared" si="31"/>
      </c>
      <c r="AB48" s="145">
        <f t="shared" si="32"/>
        <v>0</v>
      </c>
      <c r="AC48" s="87">
        <f t="shared" si="33"/>
      </c>
      <c r="AD48" s="87">
        <v>0</v>
      </c>
      <c r="AE48" s="87" t="str">
        <f t="shared" si="34"/>
        <v> </v>
      </c>
      <c r="AF48" s="87" t="str">
        <f t="shared" si="35"/>
        <v>  </v>
      </c>
      <c r="AG48" s="87">
        <f t="shared" si="15"/>
      </c>
      <c r="AH48" s="87">
        <f t="shared" si="16"/>
      </c>
      <c r="AI48" s="87">
        <f t="shared" si="17"/>
      </c>
      <c r="AJ48" s="87">
        <f t="shared" si="18"/>
      </c>
      <c r="AK48" s="87">
        <f t="shared" si="19"/>
      </c>
      <c r="AL48" s="87">
        <f t="shared" si="20"/>
      </c>
      <c r="AM48" s="87">
        <f t="shared" si="36"/>
      </c>
      <c r="AN48" s="87">
        <f t="shared" si="37"/>
      </c>
      <c r="AO48" s="87">
        <f t="shared" si="22"/>
      </c>
      <c r="AP48" s="87">
        <f t="shared" si="23"/>
      </c>
      <c r="AQ48" s="87">
        <f t="shared" si="38"/>
        <v>0</v>
      </c>
      <c r="AR48" s="87" t="str">
        <f t="shared" si="39"/>
        <v>999:99.99</v>
      </c>
      <c r="AS48" s="87" t="str">
        <f t="shared" si="40"/>
        <v>999:99.99</v>
      </c>
      <c r="AT48" s="87" t="str">
        <f t="shared" si="41"/>
        <v>999:99.99</v>
      </c>
      <c r="AU48" s="87" t="str">
        <f t="shared" si="42"/>
        <v>999:99.99</v>
      </c>
    </row>
    <row r="49" spans="1:47" ht="16.5" customHeight="1">
      <c r="A49" s="134">
        <f t="shared" si="11"/>
      </c>
      <c r="B49" s="139"/>
      <c r="C49" s="140"/>
      <c r="D49" s="141"/>
      <c r="E49" s="141"/>
      <c r="F49" s="141"/>
      <c r="G49" s="141"/>
      <c r="H49" s="142"/>
      <c r="I49" s="143"/>
      <c r="J49" s="142"/>
      <c r="K49" s="143"/>
      <c r="L49" s="142"/>
      <c r="M49" s="143"/>
      <c r="N49" s="142"/>
      <c r="O49" s="143"/>
      <c r="P49" s="134">
        <f>IF(B49="","",YEAR('申込書'!$C$49)-YEAR('申込一覧表'!B49))</f>
      </c>
      <c r="Q49" s="144"/>
      <c r="R49" s="145"/>
      <c r="S49" s="145"/>
      <c r="T49" s="87">
        <f t="shared" si="28"/>
      </c>
      <c r="U49" s="87">
        <f t="shared" si="29"/>
      </c>
      <c r="X49" s="87">
        <f t="shared" si="30"/>
        <v>0</v>
      </c>
      <c r="Y49" s="87">
        <f t="shared" si="12"/>
        <v>0</v>
      </c>
      <c r="Z49" s="87">
        <f t="shared" si="13"/>
      </c>
      <c r="AA49" s="87">
        <f t="shared" si="31"/>
      </c>
      <c r="AB49" s="145">
        <f t="shared" si="32"/>
        <v>0</v>
      </c>
      <c r="AC49" s="87">
        <f t="shared" si="33"/>
      </c>
      <c r="AD49" s="87">
        <v>0</v>
      </c>
      <c r="AE49" s="87" t="str">
        <f t="shared" si="34"/>
        <v> </v>
      </c>
      <c r="AF49" s="87" t="str">
        <f t="shared" si="35"/>
        <v>  </v>
      </c>
      <c r="AG49" s="87">
        <f t="shared" si="15"/>
      </c>
      <c r="AH49" s="87">
        <f t="shared" si="16"/>
      </c>
      <c r="AI49" s="87">
        <f t="shared" si="17"/>
      </c>
      <c r="AJ49" s="87">
        <f t="shared" si="18"/>
      </c>
      <c r="AK49" s="87">
        <f t="shared" si="19"/>
      </c>
      <c r="AL49" s="87">
        <f t="shared" si="20"/>
      </c>
      <c r="AM49" s="87">
        <f t="shared" si="36"/>
      </c>
      <c r="AN49" s="87">
        <f t="shared" si="37"/>
      </c>
      <c r="AO49" s="87">
        <f t="shared" si="22"/>
      </c>
      <c r="AP49" s="87">
        <f t="shared" si="23"/>
      </c>
      <c r="AQ49" s="87">
        <f t="shared" si="38"/>
        <v>0</v>
      </c>
      <c r="AR49" s="87" t="str">
        <f t="shared" si="39"/>
        <v>999:99.99</v>
      </c>
      <c r="AS49" s="87" t="str">
        <f t="shared" si="40"/>
        <v>999:99.99</v>
      </c>
      <c r="AT49" s="87" t="str">
        <f t="shared" si="41"/>
        <v>999:99.99</v>
      </c>
      <c r="AU49" s="87" t="str">
        <f t="shared" si="42"/>
        <v>999:99.99</v>
      </c>
    </row>
    <row r="50" spans="1:47" ht="16.5" customHeight="1">
      <c r="A50" s="134">
        <f t="shared" si="11"/>
      </c>
      <c r="B50" s="139"/>
      <c r="C50" s="140"/>
      <c r="D50" s="141"/>
      <c r="E50" s="141"/>
      <c r="F50" s="141"/>
      <c r="G50" s="141"/>
      <c r="H50" s="142"/>
      <c r="I50" s="143"/>
      <c r="J50" s="142"/>
      <c r="K50" s="143"/>
      <c r="L50" s="142"/>
      <c r="M50" s="143"/>
      <c r="N50" s="142"/>
      <c r="O50" s="143"/>
      <c r="P50" s="134">
        <f>IF(B50="","",YEAR('申込書'!$C$49)-YEAR('申込一覧表'!B50))</f>
      </c>
      <c r="Q50" s="144"/>
      <c r="R50" s="145"/>
      <c r="S50" s="145"/>
      <c r="T50" s="87">
        <f t="shared" si="28"/>
      </c>
      <c r="U50" s="87">
        <f t="shared" si="29"/>
      </c>
      <c r="X50" s="87">
        <f t="shared" si="30"/>
        <v>0</v>
      </c>
      <c r="Y50" s="87">
        <f t="shared" si="12"/>
        <v>0</v>
      </c>
      <c r="Z50" s="87">
        <f t="shared" si="13"/>
      </c>
      <c r="AA50" s="87">
        <f t="shared" si="31"/>
      </c>
      <c r="AB50" s="145">
        <f t="shared" si="32"/>
        <v>0</v>
      </c>
      <c r="AC50" s="87">
        <f t="shared" si="33"/>
      </c>
      <c r="AD50" s="87">
        <v>0</v>
      </c>
      <c r="AE50" s="87" t="str">
        <f t="shared" si="34"/>
        <v> </v>
      </c>
      <c r="AF50" s="87" t="str">
        <f t="shared" si="35"/>
        <v>  </v>
      </c>
      <c r="AG50" s="87">
        <f t="shared" si="15"/>
      </c>
      <c r="AH50" s="87">
        <f t="shared" si="16"/>
      </c>
      <c r="AI50" s="87">
        <f t="shared" si="17"/>
      </c>
      <c r="AJ50" s="87">
        <f t="shared" si="18"/>
      </c>
      <c r="AK50" s="87">
        <f t="shared" si="19"/>
      </c>
      <c r="AL50" s="87">
        <f t="shared" si="20"/>
      </c>
      <c r="AM50" s="87">
        <f t="shared" si="36"/>
      </c>
      <c r="AN50" s="87">
        <f t="shared" si="37"/>
      </c>
      <c r="AO50" s="87">
        <f t="shared" si="22"/>
      </c>
      <c r="AP50" s="87">
        <f t="shared" si="23"/>
      </c>
      <c r="AQ50" s="87">
        <f t="shared" si="38"/>
        <v>0</v>
      </c>
      <c r="AR50" s="87" t="str">
        <f t="shared" si="39"/>
        <v>999:99.99</v>
      </c>
      <c r="AS50" s="87" t="str">
        <f t="shared" si="40"/>
        <v>999:99.99</v>
      </c>
      <c r="AT50" s="87" t="str">
        <f t="shared" si="41"/>
        <v>999:99.99</v>
      </c>
      <c r="AU50" s="87" t="str">
        <f t="shared" si="42"/>
        <v>999:99.99</v>
      </c>
    </row>
    <row r="51" spans="1:47" ht="16.5" customHeight="1">
      <c r="A51" s="134">
        <f t="shared" si="11"/>
      </c>
      <c r="B51" s="139"/>
      <c r="C51" s="140"/>
      <c r="D51" s="141"/>
      <c r="E51" s="141"/>
      <c r="F51" s="141"/>
      <c r="G51" s="141"/>
      <c r="H51" s="142"/>
      <c r="I51" s="143"/>
      <c r="J51" s="142"/>
      <c r="K51" s="143"/>
      <c r="L51" s="142"/>
      <c r="M51" s="143"/>
      <c r="N51" s="142"/>
      <c r="O51" s="143"/>
      <c r="P51" s="134">
        <f>IF(B51="","",YEAR('申込書'!$C$49)-YEAR('申込一覧表'!B51))</f>
      </c>
      <c r="Q51" s="144"/>
      <c r="R51" s="145"/>
      <c r="S51" s="145"/>
      <c r="T51" s="87">
        <f t="shared" si="28"/>
      </c>
      <c r="U51" s="87">
        <f t="shared" si="29"/>
      </c>
      <c r="X51" s="87">
        <f t="shared" si="30"/>
        <v>0</v>
      </c>
      <c r="Y51" s="87">
        <f t="shared" si="12"/>
        <v>0</v>
      </c>
      <c r="Z51" s="87">
        <f t="shared" si="13"/>
      </c>
      <c r="AA51" s="87">
        <f t="shared" si="31"/>
      </c>
      <c r="AB51" s="145">
        <f t="shared" si="32"/>
        <v>0</v>
      </c>
      <c r="AC51" s="87">
        <f t="shared" si="33"/>
      </c>
      <c r="AD51" s="87">
        <v>0</v>
      </c>
      <c r="AE51" s="87" t="str">
        <f t="shared" si="34"/>
        <v> </v>
      </c>
      <c r="AF51" s="87" t="str">
        <f t="shared" si="35"/>
        <v>  </v>
      </c>
      <c r="AG51" s="87">
        <f t="shared" si="15"/>
      </c>
      <c r="AH51" s="87">
        <f t="shared" si="16"/>
      </c>
      <c r="AI51" s="87">
        <f t="shared" si="17"/>
      </c>
      <c r="AJ51" s="87">
        <f t="shared" si="18"/>
      </c>
      <c r="AK51" s="87">
        <f t="shared" si="19"/>
      </c>
      <c r="AL51" s="87">
        <f t="shared" si="20"/>
      </c>
      <c r="AM51" s="87">
        <f t="shared" si="36"/>
      </c>
      <c r="AN51" s="87">
        <f t="shared" si="37"/>
      </c>
      <c r="AO51" s="87">
        <f t="shared" si="22"/>
      </c>
      <c r="AP51" s="87">
        <f t="shared" si="23"/>
      </c>
      <c r="AQ51" s="87">
        <f t="shared" si="38"/>
        <v>0</v>
      </c>
      <c r="AR51" s="87" t="str">
        <f t="shared" si="39"/>
        <v>999:99.99</v>
      </c>
      <c r="AS51" s="87" t="str">
        <f t="shared" si="40"/>
        <v>999:99.99</v>
      </c>
      <c r="AT51" s="87" t="str">
        <f t="shared" si="41"/>
        <v>999:99.99</v>
      </c>
      <c r="AU51" s="87" t="str">
        <f t="shared" si="42"/>
        <v>999:99.99</v>
      </c>
    </row>
    <row r="52" spans="1:47" ht="16.5" customHeight="1">
      <c r="A52" s="134">
        <f t="shared" si="11"/>
      </c>
      <c r="B52" s="139"/>
      <c r="C52" s="140"/>
      <c r="D52" s="141"/>
      <c r="E52" s="141"/>
      <c r="F52" s="141"/>
      <c r="G52" s="141"/>
      <c r="H52" s="142"/>
      <c r="I52" s="143"/>
      <c r="J52" s="142"/>
      <c r="K52" s="143"/>
      <c r="L52" s="142"/>
      <c r="M52" s="143"/>
      <c r="N52" s="142"/>
      <c r="O52" s="143"/>
      <c r="P52" s="134">
        <f>IF(B52="","",YEAR('申込書'!$C$49)-YEAR('申込一覧表'!B52))</f>
      </c>
      <c r="Q52" s="144"/>
      <c r="R52" s="145"/>
      <c r="S52" s="145"/>
      <c r="T52" s="87">
        <f t="shared" si="28"/>
      </c>
      <c r="U52" s="87">
        <f t="shared" si="29"/>
      </c>
      <c r="X52" s="87">
        <f t="shared" si="30"/>
        <v>0</v>
      </c>
      <c r="Y52" s="87">
        <f t="shared" si="12"/>
        <v>0</v>
      </c>
      <c r="Z52" s="87">
        <f t="shared" si="13"/>
      </c>
      <c r="AA52" s="87">
        <f t="shared" si="31"/>
      </c>
      <c r="AB52" s="145">
        <f t="shared" si="32"/>
        <v>0</v>
      </c>
      <c r="AC52" s="87">
        <f t="shared" si="33"/>
      </c>
      <c r="AD52" s="87">
        <v>0</v>
      </c>
      <c r="AE52" s="87" t="str">
        <f t="shared" si="34"/>
        <v> </v>
      </c>
      <c r="AF52" s="87" t="str">
        <f t="shared" si="35"/>
        <v>  </v>
      </c>
      <c r="AG52" s="87">
        <f t="shared" si="15"/>
      </c>
      <c r="AH52" s="87">
        <f t="shared" si="16"/>
      </c>
      <c r="AI52" s="87">
        <f t="shared" si="17"/>
      </c>
      <c r="AJ52" s="87">
        <f t="shared" si="18"/>
      </c>
      <c r="AK52" s="87">
        <f t="shared" si="19"/>
      </c>
      <c r="AL52" s="87">
        <f t="shared" si="20"/>
      </c>
      <c r="AM52" s="87">
        <f t="shared" si="36"/>
      </c>
      <c r="AN52" s="87">
        <f t="shared" si="37"/>
      </c>
      <c r="AO52" s="87">
        <f t="shared" si="22"/>
      </c>
      <c r="AP52" s="87">
        <f t="shared" si="23"/>
      </c>
      <c r="AQ52" s="87">
        <f t="shared" si="38"/>
        <v>0</v>
      </c>
      <c r="AR52" s="87" t="str">
        <f t="shared" si="39"/>
        <v>999:99.99</v>
      </c>
      <c r="AS52" s="87" t="str">
        <f t="shared" si="40"/>
        <v>999:99.99</v>
      </c>
      <c r="AT52" s="87" t="str">
        <f t="shared" si="41"/>
        <v>999:99.99</v>
      </c>
      <c r="AU52" s="87" t="str">
        <f t="shared" si="42"/>
        <v>999:99.99</v>
      </c>
    </row>
    <row r="53" spans="1:47" ht="16.5" customHeight="1">
      <c r="A53" s="134">
        <f t="shared" si="11"/>
      </c>
      <c r="B53" s="139"/>
      <c r="C53" s="140"/>
      <c r="D53" s="141"/>
      <c r="E53" s="141"/>
      <c r="F53" s="141"/>
      <c r="G53" s="141"/>
      <c r="H53" s="142"/>
      <c r="I53" s="143"/>
      <c r="J53" s="142"/>
      <c r="K53" s="143"/>
      <c r="L53" s="142"/>
      <c r="M53" s="143"/>
      <c r="N53" s="142"/>
      <c r="O53" s="143"/>
      <c r="P53" s="134">
        <f>IF(B53="","",YEAR('申込書'!$C$49)-YEAR('申込一覧表'!B53))</f>
      </c>
      <c r="Q53" s="144"/>
      <c r="R53" s="145"/>
      <c r="S53" s="145"/>
      <c r="T53" s="87">
        <f t="shared" si="28"/>
      </c>
      <c r="U53" s="87">
        <f t="shared" si="29"/>
      </c>
      <c r="X53" s="87">
        <f t="shared" si="30"/>
        <v>0</v>
      </c>
      <c r="Y53" s="87">
        <f t="shared" si="12"/>
        <v>0</v>
      </c>
      <c r="Z53" s="87">
        <f t="shared" si="13"/>
      </c>
      <c r="AA53" s="87">
        <f t="shared" si="31"/>
      </c>
      <c r="AB53" s="145">
        <f t="shared" si="32"/>
        <v>0</v>
      </c>
      <c r="AC53" s="87">
        <f t="shared" si="33"/>
      </c>
      <c r="AD53" s="87">
        <v>0</v>
      </c>
      <c r="AE53" s="87" t="str">
        <f t="shared" si="34"/>
        <v> </v>
      </c>
      <c r="AF53" s="87" t="str">
        <f t="shared" si="35"/>
        <v>  </v>
      </c>
      <c r="AG53" s="87">
        <f t="shared" si="15"/>
      </c>
      <c r="AH53" s="87">
        <f t="shared" si="16"/>
      </c>
      <c r="AI53" s="87">
        <f t="shared" si="17"/>
      </c>
      <c r="AJ53" s="87">
        <f t="shared" si="18"/>
      </c>
      <c r="AK53" s="87">
        <f t="shared" si="19"/>
      </c>
      <c r="AL53" s="87">
        <f t="shared" si="20"/>
      </c>
      <c r="AM53" s="87">
        <f t="shared" si="36"/>
      </c>
      <c r="AN53" s="87">
        <f t="shared" si="37"/>
      </c>
      <c r="AO53" s="87">
        <f t="shared" si="22"/>
      </c>
      <c r="AP53" s="87">
        <f t="shared" si="23"/>
      </c>
      <c r="AQ53" s="87">
        <f t="shared" si="38"/>
        <v>0</v>
      </c>
      <c r="AR53" s="87" t="str">
        <f t="shared" si="39"/>
        <v>999:99.99</v>
      </c>
      <c r="AS53" s="87" t="str">
        <f t="shared" si="40"/>
        <v>999:99.99</v>
      </c>
      <c r="AT53" s="87" t="str">
        <f t="shared" si="41"/>
        <v>999:99.99</v>
      </c>
      <c r="AU53" s="87" t="str">
        <f t="shared" si="42"/>
        <v>999:99.99</v>
      </c>
    </row>
    <row r="54" spans="1:47" ht="16.5" customHeight="1">
      <c r="A54" s="134">
        <f t="shared" si="11"/>
      </c>
      <c r="B54" s="139"/>
      <c r="C54" s="140"/>
      <c r="D54" s="141"/>
      <c r="E54" s="141"/>
      <c r="F54" s="141"/>
      <c r="G54" s="141"/>
      <c r="H54" s="142"/>
      <c r="I54" s="143"/>
      <c r="J54" s="142"/>
      <c r="K54" s="143"/>
      <c r="L54" s="142"/>
      <c r="M54" s="143"/>
      <c r="N54" s="142"/>
      <c r="O54" s="143"/>
      <c r="P54" s="134">
        <f>IF(B54="","",YEAR('申込書'!$C$49)-YEAR('申込一覧表'!B54))</f>
      </c>
      <c r="Q54" s="144"/>
      <c r="R54" s="145"/>
      <c r="S54" s="145"/>
      <c r="T54" s="87">
        <f t="shared" si="28"/>
      </c>
      <c r="U54" s="87">
        <f t="shared" si="29"/>
      </c>
      <c r="X54" s="87">
        <f t="shared" si="30"/>
        <v>0</v>
      </c>
      <c r="Y54" s="87">
        <f t="shared" si="12"/>
        <v>0</v>
      </c>
      <c r="Z54" s="87">
        <f t="shared" si="13"/>
      </c>
      <c r="AA54" s="87">
        <f t="shared" si="31"/>
      </c>
      <c r="AB54" s="145">
        <f t="shared" si="32"/>
        <v>0</v>
      </c>
      <c r="AC54" s="87">
        <f t="shared" si="33"/>
      </c>
      <c r="AD54" s="87">
        <v>0</v>
      </c>
      <c r="AE54" s="87" t="str">
        <f t="shared" si="34"/>
        <v> </v>
      </c>
      <c r="AF54" s="87" t="str">
        <f t="shared" si="35"/>
        <v>  </v>
      </c>
      <c r="AG54" s="87">
        <f t="shared" si="15"/>
      </c>
      <c r="AH54" s="87">
        <f t="shared" si="16"/>
      </c>
      <c r="AI54" s="87">
        <f t="shared" si="17"/>
      </c>
      <c r="AJ54" s="87">
        <f t="shared" si="18"/>
      </c>
      <c r="AK54" s="87">
        <f t="shared" si="19"/>
      </c>
      <c r="AL54" s="87">
        <f t="shared" si="20"/>
      </c>
      <c r="AM54" s="87">
        <f t="shared" si="36"/>
      </c>
      <c r="AN54" s="87">
        <f t="shared" si="37"/>
      </c>
      <c r="AO54" s="87">
        <f t="shared" si="22"/>
      </c>
      <c r="AP54" s="87">
        <f t="shared" si="23"/>
      </c>
      <c r="AQ54" s="87">
        <f t="shared" si="38"/>
        <v>0</v>
      </c>
      <c r="AR54" s="87" t="str">
        <f t="shared" si="39"/>
        <v>999:99.99</v>
      </c>
      <c r="AS54" s="87" t="str">
        <f t="shared" si="40"/>
        <v>999:99.99</v>
      </c>
      <c r="AT54" s="87" t="str">
        <f t="shared" si="41"/>
        <v>999:99.99</v>
      </c>
      <c r="AU54" s="87" t="str">
        <f t="shared" si="42"/>
        <v>999:99.99</v>
      </c>
    </row>
    <row r="55" spans="1:47" ht="16.5" customHeight="1">
      <c r="A55" s="134">
        <f t="shared" si="11"/>
      </c>
      <c r="B55" s="139"/>
      <c r="C55" s="140"/>
      <c r="D55" s="141"/>
      <c r="E55" s="141"/>
      <c r="F55" s="141"/>
      <c r="G55" s="141"/>
      <c r="H55" s="142"/>
      <c r="I55" s="143"/>
      <c r="J55" s="142"/>
      <c r="K55" s="143"/>
      <c r="L55" s="142"/>
      <c r="M55" s="143"/>
      <c r="N55" s="142"/>
      <c r="O55" s="143"/>
      <c r="P55" s="134">
        <f>IF(B55="","",YEAR('申込書'!$C$49)-YEAR('申込一覧表'!B55))</f>
      </c>
      <c r="Q55" s="144"/>
      <c r="R55" s="145"/>
      <c r="S55" s="145"/>
      <c r="T55" s="87">
        <f t="shared" si="28"/>
      </c>
      <c r="U55" s="87">
        <f t="shared" si="29"/>
      </c>
      <c r="X55" s="87">
        <f t="shared" si="30"/>
        <v>0</v>
      </c>
      <c r="Y55" s="87">
        <f t="shared" si="12"/>
        <v>0</v>
      </c>
      <c r="Z55" s="87">
        <f t="shared" si="13"/>
      </c>
      <c r="AA55" s="87">
        <f t="shared" si="31"/>
      </c>
      <c r="AB55" s="145">
        <f t="shared" si="32"/>
        <v>0</v>
      </c>
      <c r="AC55" s="87">
        <f t="shared" si="33"/>
      </c>
      <c r="AD55" s="87">
        <v>0</v>
      </c>
      <c r="AE55" s="87" t="str">
        <f t="shared" si="34"/>
        <v> </v>
      </c>
      <c r="AF55" s="87" t="str">
        <f t="shared" si="35"/>
        <v>  </v>
      </c>
      <c r="AG55" s="87">
        <f t="shared" si="15"/>
      </c>
      <c r="AH55" s="87">
        <f t="shared" si="16"/>
      </c>
      <c r="AI55" s="87">
        <f t="shared" si="17"/>
      </c>
      <c r="AJ55" s="87">
        <f t="shared" si="18"/>
      </c>
      <c r="AK55" s="87">
        <f t="shared" si="19"/>
      </c>
      <c r="AL55" s="87">
        <f t="shared" si="20"/>
      </c>
      <c r="AM55" s="87">
        <f t="shared" si="36"/>
      </c>
      <c r="AN55" s="87">
        <f t="shared" si="37"/>
      </c>
      <c r="AO55" s="87">
        <f t="shared" si="22"/>
      </c>
      <c r="AP55" s="87">
        <f t="shared" si="23"/>
      </c>
      <c r="AQ55" s="87">
        <f t="shared" si="38"/>
        <v>0</v>
      </c>
      <c r="AR55" s="87" t="str">
        <f t="shared" si="39"/>
        <v>999:99.99</v>
      </c>
      <c r="AS55" s="87" t="str">
        <f t="shared" si="40"/>
        <v>999:99.99</v>
      </c>
      <c r="AT55" s="87" t="str">
        <f t="shared" si="41"/>
        <v>999:99.99</v>
      </c>
      <c r="AU55" s="87" t="str">
        <f t="shared" si="42"/>
        <v>999:99.99</v>
      </c>
    </row>
    <row r="56" spans="1:47" ht="16.5" customHeight="1">
      <c r="A56" s="134">
        <f t="shared" si="11"/>
      </c>
      <c r="B56" s="139"/>
      <c r="C56" s="140"/>
      <c r="D56" s="141"/>
      <c r="E56" s="141"/>
      <c r="F56" s="141"/>
      <c r="G56" s="141"/>
      <c r="H56" s="142"/>
      <c r="I56" s="143"/>
      <c r="J56" s="142"/>
      <c r="K56" s="143"/>
      <c r="L56" s="142"/>
      <c r="M56" s="143"/>
      <c r="N56" s="142"/>
      <c r="O56" s="143"/>
      <c r="P56" s="134">
        <f>IF(B56="","",YEAR('申込書'!$C$49)-YEAR('申込一覧表'!B56))</f>
      </c>
      <c r="Q56" s="144"/>
      <c r="R56" s="145"/>
      <c r="S56" s="145"/>
      <c r="T56" s="87">
        <f t="shared" si="28"/>
      </c>
      <c r="U56" s="87">
        <f t="shared" si="29"/>
      </c>
      <c r="X56" s="87">
        <f t="shared" si="30"/>
        <v>0</v>
      </c>
      <c r="Y56" s="87">
        <f t="shared" si="12"/>
        <v>0</v>
      </c>
      <c r="Z56" s="87">
        <f t="shared" si="13"/>
      </c>
      <c r="AA56" s="87">
        <f t="shared" si="31"/>
      </c>
      <c r="AB56" s="145">
        <f t="shared" si="32"/>
        <v>0</v>
      </c>
      <c r="AC56" s="87">
        <f t="shared" si="33"/>
      </c>
      <c r="AD56" s="87">
        <v>0</v>
      </c>
      <c r="AE56" s="87" t="str">
        <f t="shared" si="34"/>
        <v> </v>
      </c>
      <c r="AF56" s="87" t="str">
        <f t="shared" si="35"/>
        <v>  </v>
      </c>
      <c r="AG56" s="87">
        <f t="shared" si="15"/>
      </c>
      <c r="AH56" s="87">
        <f t="shared" si="16"/>
      </c>
      <c r="AI56" s="87">
        <f t="shared" si="17"/>
      </c>
      <c r="AJ56" s="87">
        <f t="shared" si="18"/>
      </c>
      <c r="AK56" s="87">
        <f t="shared" si="19"/>
      </c>
      <c r="AL56" s="87">
        <f t="shared" si="20"/>
      </c>
      <c r="AM56" s="87">
        <f t="shared" si="36"/>
      </c>
      <c r="AN56" s="87">
        <f t="shared" si="37"/>
      </c>
      <c r="AO56" s="87">
        <f t="shared" si="22"/>
      </c>
      <c r="AP56" s="87">
        <f t="shared" si="23"/>
      </c>
      <c r="AQ56" s="87">
        <f t="shared" si="38"/>
        <v>0</v>
      </c>
      <c r="AR56" s="87" t="str">
        <f t="shared" si="39"/>
        <v>999:99.99</v>
      </c>
      <c r="AS56" s="87" t="str">
        <f t="shared" si="40"/>
        <v>999:99.99</v>
      </c>
      <c r="AT56" s="87" t="str">
        <f t="shared" si="41"/>
        <v>999:99.99</v>
      </c>
      <c r="AU56" s="87" t="str">
        <f t="shared" si="42"/>
        <v>999:99.99</v>
      </c>
    </row>
    <row r="57" spans="1:47" ht="16.5" customHeight="1">
      <c r="A57" s="134">
        <f t="shared" si="11"/>
      </c>
      <c r="B57" s="139"/>
      <c r="C57" s="140"/>
      <c r="D57" s="141"/>
      <c r="E57" s="141"/>
      <c r="F57" s="141"/>
      <c r="G57" s="141"/>
      <c r="H57" s="142"/>
      <c r="I57" s="143"/>
      <c r="J57" s="142"/>
      <c r="K57" s="143"/>
      <c r="L57" s="142"/>
      <c r="M57" s="143"/>
      <c r="N57" s="142"/>
      <c r="O57" s="143"/>
      <c r="P57" s="134">
        <f>IF(B57="","",YEAR('申込書'!$C$49)-YEAR('申込一覧表'!B57))</f>
      </c>
      <c r="Q57" s="144"/>
      <c r="R57" s="145"/>
      <c r="S57" s="145"/>
      <c r="T57" s="87">
        <f t="shared" si="28"/>
      </c>
      <c r="U57" s="87">
        <f t="shared" si="29"/>
      </c>
      <c r="X57" s="87">
        <f t="shared" si="30"/>
        <v>0</v>
      </c>
      <c r="Y57" s="87">
        <f t="shared" si="12"/>
        <v>0</v>
      </c>
      <c r="Z57" s="87">
        <f t="shared" si="13"/>
      </c>
      <c r="AA57" s="87">
        <f t="shared" si="31"/>
      </c>
      <c r="AB57" s="145">
        <f t="shared" si="32"/>
        <v>0</v>
      </c>
      <c r="AC57" s="87">
        <f t="shared" si="33"/>
      </c>
      <c r="AD57" s="87">
        <v>0</v>
      </c>
      <c r="AE57" s="87" t="str">
        <f t="shared" si="34"/>
        <v> </v>
      </c>
      <c r="AF57" s="87" t="str">
        <f t="shared" si="35"/>
        <v>  </v>
      </c>
      <c r="AG57" s="87">
        <f t="shared" si="15"/>
      </c>
      <c r="AH57" s="87">
        <f t="shared" si="16"/>
      </c>
      <c r="AI57" s="87">
        <f t="shared" si="17"/>
      </c>
      <c r="AJ57" s="87">
        <f t="shared" si="18"/>
      </c>
      <c r="AK57" s="87">
        <f t="shared" si="19"/>
      </c>
      <c r="AL57" s="87">
        <f t="shared" si="20"/>
      </c>
      <c r="AM57" s="87">
        <f t="shared" si="36"/>
      </c>
      <c r="AN57" s="87">
        <f t="shared" si="37"/>
      </c>
      <c r="AO57" s="87">
        <f t="shared" si="22"/>
      </c>
      <c r="AP57" s="87">
        <f t="shared" si="23"/>
      </c>
      <c r="AQ57" s="87">
        <f t="shared" si="38"/>
        <v>0</v>
      </c>
      <c r="AR57" s="87" t="str">
        <f t="shared" si="39"/>
        <v>999:99.99</v>
      </c>
      <c r="AS57" s="87" t="str">
        <f t="shared" si="40"/>
        <v>999:99.99</v>
      </c>
      <c r="AT57" s="87" t="str">
        <f t="shared" si="41"/>
        <v>999:99.99</v>
      </c>
      <c r="AU57" s="87" t="str">
        <f t="shared" si="42"/>
        <v>999:99.99</v>
      </c>
    </row>
    <row r="58" spans="1:47" ht="16.5" customHeight="1">
      <c r="A58" s="134">
        <f t="shared" si="11"/>
      </c>
      <c r="B58" s="139"/>
      <c r="C58" s="140"/>
      <c r="D58" s="141"/>
      <c r="E58" s="141"/>
      <c r="F58" s="141"/>
      <c r="G58" s="141"/>
      <c r="H58" s="142"/>
      <c r="I58" s="143"/>
      <c r="J58" s="142"/>
      <c r="K58" s="143"/>
      <c r="L58" s="142"/>
      <c r="M58" s="143"/>
      <c r="N58" s="142"/>
      <c r="O58" s="143"/>
      <c r="P58" s="134">
        <f>IF(B58="","",YEAR('申込書'!$C$49)-YEAR('申込一覧表'!B58))</f>
      </c>
      <c r="Q58" s="144"/>
      <c r="R58" s="145"/>
      <c r="S58" s="145"/>
      <c r="T58" s="87">
        <f t="shared" si="28"/>
      </c>
      <c r="U58" s="87">
        <f t="shared" si="29"/>
      </c>
      <c r="X58" s="87">
        <f t="shared" si="30"/>
        <v>0</v>
      </c>
      <c r="Y58" s="87">
        <f t="shared" si="12"/>
        <v>0</v>
      </c>
      <c r="Z58" s="87">
        <f t="shared" si="13"/>
      </c>
      <c r="AA58" s="87">
        <f t="shared" si="31"/>
      </c>
      <c r="AB58" s="145">
        <f t="shared" si="32"/>
        <v>0</v>
      </c>
      <c r="AC58" s="87">
        <f t="shared" si="33"/>
      </c>
      <c r="AD58" s="87">
        <v>0</v>
      </c>
      <c r="AE58" s="87" t="str">
        <f t="shared" si="34"/>
        <v> </v>
      </c>
      <c r="AF58" s="87" t="str">
        <f t="shared" si="35"/>
        <v>  </v>
      </c>
      <c r="AG58" s="87">
        <f t="shared" si="15"/>
      </c>
      <c r="AH58" s="87">
        <f t="shared" si="16"/>
      </c>
      <c r="AI58" s="87">
        <f t="shared" si="17"/>
      </c>
      <c r="AJ58" s="87">
        <f t="shared" si="18"/>
      </c>
      <c r="AK58" s="87">
        <f t="shared" si="19"/>
      </c>
      <c r="AL58" s="87">
        <f t="shared" si="20"/>
      </c>
      <c r="AM58" s="87">
        <f t="shared" si="36"/>
      </c>
      <c r="AN58" s="87">
        <f t="shared" si="37"/>
      </c>
      <c r="AO58" s="87">
        <f t="shared" si="22"/>
      </c>
      <c r="AP58" s="87">
        <f t="shared" si="23"/>
      </c>
      <c r="AQ58" s="87">
        <f t="shared" si="38"/>
        <v>0</v>
      </c>
      <c r="AR58" s="87" t="str">
        <f t="shared" si="39"/>
        <v>999:99.99</v>
      </c>
      <c r="AS58" s="87" t="str">
        <f t="shared" si="40"/>
        <v>999:99.99</v>
      </c>
      <c r="AT58" s="87" t="str">
        <f t="shared" si="41"/>
        <v>999:99.99</v>
      </c>
      <c r="AU58" s="87" t="str">
        <f t="shared" si="42"/>
        <v>999:99.99</v>
      </c>
    </row>
    <row r="59" spans="1:47" ht="16.5" customHeight="1">
      <c r="A59" s="134">
        <f t="shared" si="11"/>
      </c>
      <c r="B59" s="139"/>
      <c r="C59" s="140"/>
      <c r="D59" s="141"/>
      <c r="E59" s="141"/>
      <c r="F59" s="141"/>
      <c r="G59" s="141"/>
      <c r="H59" s="142"/>
      <c r="I59" s="143"/>
      <c r="J59" s="142"/>
      <c r="K59" s="143"/>
      <c r="L59" s="142"/>
      <c r="M59" s="143"/>
      <c r="N59" s="142"/>
      <c r="O59" s="143"/>
      <c r="P59" s="134">
        <f>IF(B59="","",YEAR('申込書'!$C$49)-YEAR('申込一覧表'!B59))</f>
      </c>
      <c r="Q59" s="144"/>
      <c r="R59" s="145"/>
      <c r="S59" s="145"/>
      <c r="T59" s="87">
        <f t="shared" si="28"/>
      </c>
      <c r="U59" s="87">
        <f t="shared" si="29"/>
      </c>
      <c r="X59" s="87">
        <f t="shared" si="30"/>
        <v>0</v>
      </c>
      <c r="Y59" s="87">
        <f t="shared" si="12"/>
        <v>0</v>
      </c>
      <c r="Z59" s="87">
        <f t="shared" si="13"/>
      </c>
      <c r="AA59" s="87">
        <f t="shared" si="31"/>
      </c>
      <c r="AB59" s="145">
        <f t="shared" si="32"/>
        <v>0</v>
      </c>
      <c r="AC59" s="87">
        <f t="shared" si="33"/>
      </c>
      <c r="AD59" s="87">
        <v>0</v>
      </c>
      <c r="AE59" s="87" t="str">
        <f t="shared" si="34"/>
        <v> </v>
      </c>
      <c r="AF59" s="87" t="str">
        <f t="shared" si="35"/>
        <v>  </v>
      </c>
      <c r="AG59" s="87">
        <f t="shared" si="15"/>
      </c>
      <c r="AH59" s="87">
        <f t="shared" si="16"/>
      </c>
      <c r="AI59" s="87">
        <f t="shared" si="17"/>
      </c>
      <c r="AJ59" s="87">
        <f t="shared" si="18"/>
      </c>
      <c r="AK59" s="87">
        <f t="shared" si="19"/>
      </c>
      <c r="AL59" s="87">
        <f t="shared" si="20"/>
      </c>
      <c r="AM59" s="87">
        <f t="shared" si="36"/>
      </c>
      <c r="AN59" s="87">
        <f t="shared" si="37"/>
      </c>
      <c r="AO59" s="87">
        <f t="shared" si="22"/>
      </c>
      <c r="AP59" s="87">
        <f t="shared" si="23"/>
      </c>
      <c r="AQ59" s="87">
        <f t="shared" si="38"/>
        <v>0</v>
      </c>
      <c r="AR59" s="87" t="str">
        <f t="shared" si="39"/>
        <v>999:99.99</v>
      </c>
      <c r="AS59" s="87" t="str">
        <f t="shared" si="40"/>
        <v>999:99.99</v>
      </c>
      <c r="AT59" s="87" t="str">
        <f t="shared" si="41"/>
        <v>999:99.99</v>
      </c>
      <c r="AU59" s="87" t="str">
        <f t="shared" si="42"/>
        <v>999:99.99</v>
      </c>
    </row>
    <row r="60" spans="1:47" ht="16.5" customHeight="1">
      <c r="A60" s="134">
        <f t="shared" si="11"/>
      </c>
      <c r="B60" s="139"/>
      <c r="C60" s="140"/>
      <c r="D60" s="141"/>
      <c r="E60" s="141"/>
      <c r="F60" s="141"/>
      <c r="G60" s="141"/>
      <c r="H60" s="142"/>
      <c r="I60" s="143"/>
      <c r="J60" s="142"/>
      <c r="K60" s="143"/>
      <c r="L60" s="142"/>
      <c r="M60" s="143"/>
      <c r="N60" s="142"/>
      <c r="O60" s="143"/>
      <c r="P60" s="134">
        <f>IF(B60="","",YEAR('申込書'!$C$49)-YEAR('申込一覧表'!B60))</f>
      </c>
      <c r="Q60" s="144"/>
      <c r="R60" s="145"/>
      <c r="S60" s="145"/>
      <c r="T60" s="87">
        <f t="shared" si="28"/>
      </c>
      <c r="U60" s="87">
        <f t="shared" si="29"/>
      </c>
      <c r="X60" s="87">
        <f t="shared" si="30"/>
        <v>0</v>
      </c>
      <c r="Y60" s="87">
        <f t="shared" si="12"/>
        <v>0</v>
      </c>
      <c r="Z60" s="87">
        <f t="shared" si="13"/>
      </c>
      <c r="AA60" s="87">
        <f t="shared" si="31"/>
      </c>
      <c r="AB60" s="145">
        <f t="shared" si="32"/>
        <v>0</v>
      </c>
      <c r="AC60" s="87">
        <f t="shared" si="33"/>
      </c>
      <c r="AD60" s="87">
        <v>0</v>
      </c>
      <c r="AE60" s="87" t="str">
        <f t="shared" si="34"/>
        <v> </v>
      </c>
      <c r="AF60" s="87" t="str">
        <f t="shared" si="35"/>
        <v>  </v>
      </c>
      <c r="AG60" s="87">
        <f t="shared" si="15"/>
      </c>
      <c r="AH60" s="87">
        <f t="shared" si="16"/>
      </c>
      <c r="AI60" s="87">
        <f t="shared" si="17"/>
      </c>
      <c r="AJ60" s="87">
        <f t="shared" si="18"/>
      </c>
      <c r="AK60" s="87">
        <f t="shared" si="19"/>
      </c>
      <c r="AL60" s="87">
        <f t="shared" si="20"/>
      </c>
      <c r="AM60" s="87">
        <f t="shared" si="36"/>
      </c>
      <c r="AN60" s="87">
        <f t="shared" si="37"/>
      </c>
      <c r="AO60" s="87">
        <f t="shared" si="22"/>
      </c>
      <c r="AP60" s="87">
        <f t="shared" si="23"/>
      </c>
      <c r="AQ60" s="87">
        <f t="shared" si="38"/>
        <v>0</v>
      </c>
      <c r="AR60" s="87" t="str">
        <f t="shared" si="39"/>
        <v>999:99.99</v>
      </c>
      <c r="AS60" s="87" t="str">
        <f t="shared" si="40"/>
        <v>999:99.99</v>
      </c>
      <c r="AT60" s="87" t="str">
        <f t="shared" si="41"/>
        <v>999:99.99</v>
      </c>
      <c r="AU60" s="87" t="str">
        <f t="shared" si="42"/>
        <v>999:99.99</v>
      </c>
    </row>
    <row r="61" spans="1:47" ht="16.5" customHeight="1">
      <c r="A61" s="134">
        <f t="shared" si="11"/>
      </c>
      <c r="B61" s="139"/>
      <c r="C61" s="140"/>
      <c r="D61" s="141"/>
      <c r="E61" s="141"/>
      <c r="F61" s="141"/>
      <c r="G61" s="141"/>
      <c r="H61" s="142"/>
      <c r="I61" s="143"/>
      <c r="J61" s="142"/>
      <c r="K61" s="143"/>
      <c r="L61" s="142"/>
      <c r="M61" s="143"/>
      <c r="N61" s="142"/>
      <c r="O61" s="143"/>
      <c r="P61" s="134">
        <f>IF(B61="","",YEAR('申込書'!$C$49)-YEAR('申込一覧表'!B61))</f>
      </c>
      <c r="Q61" s="144"/>
      <c r="R61" s="145"/>
      <c r="S61" s="145"/>
      <c r="T61" s="87">
        <f t="shared" si="28"/>
      </c>
      <c r="U61" s="87">
        <f t="shared" si="29"/>
      </c>
      <c r="X61" s="87">
        <f t="shared" si="30"/>
        <v>0</v>
      </c>
      <c r="Y61" s="87">
        <f t="shared" si="12"/>
        <v>0</v>
      </c>
      <c r="Z61" s="87">
        <f t="shared" si="13"/>
      </c>
      <c r="AA61" s="87">
        <f t="shared" si="31"/>
      </c>
      <c r="AB61" s="145">
        <f t="shared" si="32"/>
        <v>0</v>
      </c>
      <c r="AC61" s="87">
        <f t="shared" si="33"/>
      </c>
      <c r="AD61" s="87">
        <v>0</v>
      </c>
      <c r="AE61" s="87" t="str">
        <f t="shared" si="34"/>
        <v> </v>
      </c>
      <c r="AF61" s="87" t="str">
        <f t="shared" si="35"/>
        <v>  </v>
      </c>
      <c r="AG61" s="87">
        <f t="shared" si="15"/>
      </c>
      <c r="AH61" s="87">
        <f t="shared" si="16"/>
      </c>
      <c r="AI61" s="87">
        <f t="shared" si="17"/>
      </c>
      <c r="AJ61" s="87">
        <f t="shared" si="18"/>
      </c>
      <c r="AK61" s="87">
        <f t="shared" si="19"/>
      </c>
      <c r="AL61" s="87">
        <f t="shared" si="20"/>
      </c>
      <c r="AM61" s="87">
        <f t="shared" si="36"/>
      </c>
      <c r="AN61" s="87">
        <f t="shared" si="37"/>
      </c>
      <c r="AO61" s="87">
        <f t="shared" si="22"/>
      </c>
      <c r="AP61" s="87">
        <f t="shared" si="23"/>
      </c>
      <c r="AQ61" s="87">
        <f t="shared" si="38"/>
        <v>0</v>
      </c>
      <c r="AR61" s="87" t="str">
        <f t="shared" si="39"/>
        <v>999:99.99</v>
      </c>
      <c r="AS61" s="87" t="str">
        <f t="shared" si="40"/>
        <v>999:99.99</v>
      </c>
      <c r="AT61" s="87" t="str">
        <f t="shared" si="41"/>
        <v>999:99.99</v>
      </c>
      <c r="AU61" s="87" t="str">
        <f t="shared" si="42"/>
        <v>999:99.99</v>
      </c>
    </row>
    <row r="62" spans="1:47" ht="16.5" customHeight="1">
      <c r="A62" s="134">
        <f t="shared" si="11"/>
      </c>
      <c r="B62" s="139"/>
      <c r="C62" s="140"/>
      <c r="D62" s="141"/>
      <c r="E62" s="141"/>
      <c r="F62" s="141"/>
      <c r="G62" s="141"/>
      <c r="H62" s="142"/>
      <c r="I62" s="143"/>
      <c r="J62" s="142"/>
      <c r="K62" s="143"/>
      <c r="L62" s="142"/>
      <c r="M62" s="143"/>
      <c r="N62" s="142"/>
      <c r="O62" s="143"/>
      <c r="P62" s="134">
        <f>IF(B62="","",YEAR('申込書'!$C$49)-YEAR('申込一覧表'!B62))</f>
      </c>
      <c r="Q62" s="144"/>
      <c r="R62" s="145"/>
      <c r="S62" s="145"/>
      <c r="T62" s="87">
        <f t="shared" si="28"/>
      </c>
      <c r="U62" s="87">
        <f t="shared" si="29"/>
      </c>
      <c r="X62" s="87">
        <f t="shared" si="30"/>
        <v>0</v>
      </c>
      <c r="Y62" s="87">
        <f t="shared" si="12"/>
        <v>0</v>
      </c>
      <c r="Z62" s="87">
        <f t="shared" si="13"/>
      </c>
      <c r="AA62" s="87">
        <f t="shared" si="31"/>
      </c>
      <c r="AB62" s="145">
        <f t="shared" si="32"/>
        <v>0</v>
      </c>
      <c r="AC62" s="87">
        <f t="shared" si="33"/>
      </c>
      <c r="AD62" s="87">
        <v>0</v>
      </c>
      <c r="AE62" s="87" t="str">
        <f t="shared" si="34"/>
        <v> </v>
      </c>
      <c r="AF62" s="87" t="str">
        <f t="shared" si="35"/>
        <v>  </v>
      </c>
      <c r="AG62" s="87">
        <f t="shared" si="15"/>
      </c>
      <c r="AH62" s="87">
        <f t="shared" si="16"/>
      </c>
      <c r="AI62" s="87">
        <f t="shared" si="17"/>
      </c>
      <c r="AJ62" s="87">
        <f t="shared" si="18"/>
      </c>
      <c r="AK62" s="87">
        <f t="shared" si="19"/>
      </c>
      <c r="AL62" s="87">
        <f t="shared" si="20"/>
      </c>
      <c r="AM62" s="87">
        <f t="shared" si="36"/>
      </c>
      <c r="AN62" s="87">
        <f t="shared" si="37"/>
      </c>
      <c r="AO62" s="87">
        <f t="shared" si="22"/>
      </c>
      <c r="AP62" s="87">
        <f t="shared" si="23"/>
      </c>
      <c r="AQ62" s="87">
        <f t="shared" si="38"/>
        <v>0</v>
      </c>
      <c r="AR62" s="87" t="str">
        <f t="shared" si="39"/>
        <v>999:99.99</v>
      </c>
      <c r="AS62" s="87" t="str">
        <f t="shared" si="40"/>
        <v>999:99.99</v>
      </c>
      <c r="AT62" s="87" t="str">
        <f t="shared" si="41"/>
        <v>999:99.99</v>
      </c>
      <c r="AU62" s="87" t="str">
        <f t="shared" si="42"/>
        <v>999:99.99</v>
      </c>
    </row>
    <row r="63" spans="1:47" ht="16.5" customHeight="1">
      <c r="A63" s="134">
        <f t="shared" si="11"/>
      </c>
      <c r="B63" s="139"/>
      <c r="C63" s="140"/>
      <c r="D63" s="141"/>
      <c r="E63" s="141"/>
      <c r="F63" s="141"/>
      <c r="G63" s="141"/>
      <c r="H63" s="142"/>
      <c r="I63" s="143"/>
      <c r="J63" s="142"/>
      <c r="K63" s="143"/>
      <c r="L63" s="142"/>
      <c r="M63" s="143"/>
      <c r="N63" s="142"/>
      <c r="O63" s="143"/>
      <c r="P63" s="134">
        <f>IF(B63="","",YEAR('申込書'!$C$49)-YEAR('申込一覧表'!B63))</f>
      </c>
      <c r="Q63" s="144"/>
      <c r="R63" s="145"/>
      <c r="S63" s="145"/>
      <c r="T63" s="87">
        <f t="shared" si="28"/>
      </c>
      <c r="U63" s="87">
        <f t="shared" si="29"/>
      </c>
      <c r="X63" s="87">
        <f t="shared" si="30"/>
        <v>0</v>
      </c>
      <c r="Y63" s="87">
        <f t="shared" si="12"/>
        <v>0</v>
      </c>
      <c r="Z63" s="87">
        <f t="shared" si="13"/>
      </c>
      <c r="AA63" s="87">
        <f t="shared" si="31"/>
      </c>
      <c r="AB63" s="145">
        <f t="shared" si="32"/>
        <v>0</v>
      </c>
      <c r="AC63" s="87">
        <f t="shared" si="33"/>
      </c>
      <c r="AD63" s="87">
        <v>0</v>
      </c>
      <c r="AE63" s="87" t="str">
        <f t="shared" si="34"/>
        <v> </v>
      </c>
      <c r="AF63" s="87" t="str">
        <f t="shared" si="35"/>
        <v>  </v>
      </c>
      <c r="AG63" s="87">
        <f t="shared" si="15"/>
      </c>
      <c r="AH63" s="87">
        <f t="shared" si="16"/>
      </c>
      <c r="AI63" s="87">
        <f t="shared" si="17"/>
      </c>
      <c r="AJ63" s="87">
        <f t="shared" si="18"/>
      </c>
      <c r="AK63" s="87">
        <f t="shared" si="19"/>
      </c>
      <c r="AL63" s="87">
        <f t="shared" si="20"/>
      </c>
      <c r="AM63" s="87">
        <f t="shared" si="36"/>
      </c>
      <c r="AN63" s="87">
        <f t="shared" si="37"/>
      </c>
      <c r="AO63" s="87">
        <f t="shared" si="22"/>
      </c>
      <c r="AP63" s="87">
        <f t="shared" si="23"/>
      </c>
      <c r="AQ63" s="87">
        <f t="shared" si="38"/>
        <v>0</v>
      </c>
      <c r="AR63" s="87" t="str">
        <f t="shared" si="39"/>
        <v>999:99.99</v>
      </c>
      <c r="AS63" s="87" t="str">
        <f t="shared" si="40"/>
        <v>999:99.99</v>
      </c>
      <c r="AT63" s="87" t="str">
        <f t="shared" si="41"/>
        <v>999:99.99</v>
      </c>
      <c r="AU63" s="87" t="str">
        <f t="shared" si="42"/>
        <v>999:99.99</v>
      </c>
    </row>
    <row r="64" spans="1:47" ht="16.5" customHeight="1">
      <c r="A64" s="134">
        <f t="shared" si="11"/>
      </c>
      <c r="B64" s="139"/>
      <c r="C64" s="140"/>
      <c r="D64" s="141"/>
      <c r="E64" s="141"/>
      <c r="F64" s="141"/>
      <c r="G64" s="141"/>
      <c r="H64" s="142"/>
      <c r="I64" s="143"/>
      <c r="J64" s="142"/>
      <c r="K64" s="143"/>
      <c r="L64" s="142"/>
      <c r="M64" s="143"/>
      <c r="N64" s="142"/>
      <c r="O64" s="143"/>
      <c r="P64" s="134">
        <f>IF(B64="","",YEAR('申込書'!$C$49)-YEAR('申込一覧表'!B64))</f>
      </c>
      <c r="Q64" s="144"/>
      <c r="R64" s="145"/>
      <c r="S64" s="145"/>
      <c r="T64" s="87">
        <f t="shared" si="28"/>
      </c>
      <c r="U64" s="87">
        <f t="shared" si="29"/>
      </c>
      <c r="X64" s="87">
        <f t="shared" si="30"/>
        <v>0</v>
      </c>
      <c r="Y64" s="87">
        <f t="shared" si="12"/>
        <v>0</v>
      </c>
      <c r="Z64" s="87">
        <f t="shared" si="13"/>
      </c>
      <c r="AA64" s="87">
        <f t="shared" si="31"/>
      </c>
      <c r="AB64" s="145">
        <f t="shared" si="32"/>
        <v>0</v>
      </c>
      <c r="AC64" s="87">
        <f t="shared" si="33"/>
      </c>
      <c r="AD64" s="87">
        <v>0</v>
      </c>
      <c r="AE64" s="87" t="str">
        <f t="shared" si="34"/>
        <v> </v>
      </c>
      <c r="AF64" s="87" t="str">
        <f t="shared" si="35"/>
        <v>  </v>
      </c>
      <c r="AG64" s="87">
        <f t="shared" si="15"/>
      </c>
      <c r="AH64" s="87">
        <f t="shared" si="16"/>
      </c>
      <c r="AI64" s="87">
        <f t="shared" si="17"/>
      </c>
      <c r="AJ64" s="87">
        <f t="shared" si="18"/>
      </c>
      <c r="AK64" s="87">
        <f t="shared" si="19"/>
      </c>
      <c r="AL64" s="87">
        <f t="shared" si="20"/>
      </c>
      <c r="AM64" s="87">
        <f t="shared" si="36"/>
      </c>
      <c r="AN64" s="87">
        <f t="shared" si="37"/>
      </c>
      <c r="AO64" s="87">
        <f t="shared" si="22"/>
      </c>
      <c r="AP64" s="87">
        <f t="shared" si="23"/>
      </c>
      <c r="AQ64" s="87">
        <f t="shared" si="38"/>
        <v>0</v>
      </c>
      <c r="AR64" s="87" t="str">
        <f t="shared" si="39"/>
        <v>999:99.99</v>
      </c>
      <c r="AS64" s="87" t="str">
        <f t="shared" si="40"/>
        <v>999:99.99</v>
      </c>
      <c r="AT64" s="87" t="str">
        <f t="shared" si="41"/>
        <v>999:99.99</v>
      </c>
      <c r="AU64" s="87" t="str">
        <f t="shared" si="42"/>
        <v>999:99.99</v>
      </c>
    </row>
    <row r="65" spans="1:47" ht="16.5" customHeight="1">
      <c r="A65" s="134">
        <f t="shared" si="11"/>
      </c>
      <c r="B65" s="139"/>
      <c r="C65" s="140"/>
      <c r="D65" s="141"/>
      <c r="E65" s="141"/>
      <c r="F65" s="141"/>
      <c r="G65" s="141"/>
      <c r="H65" s="142"/>
      <c r="I65" s="143"/>
      <c r="J65" s="142"/>
      <c r="K65" s="143"/>
      <c r="L65" s="142"/>
      <c r="M65" s="143"/>
      <c r="N65" s="142"/>
      <c r="O65" s="143"/>
      <c r="P65" s="134">
        <f>IF(B65="","",YEAR('申込書'!$C$49)-YEAR('申込一覧表'!B65))</f>
      </c>
      <c r="Q65" s="144"/>
      <c r="R65" s="145">
        <f t="shared" si="0"/>
        <v>0</v>
      </c>
      <c r="S65" s="145">
        <f t="shared" si="1"/>
        <v>0</v>
      </c>
      <c r="T65" s="87">
        <f t="shared" si="28"/>
      </c>
      <c r="U65" s="87">
        <f t="shared" si="29"/>
      </c>
      <c r="X65" s="87">
        <f t="shared" si="30"/>
        <v>0</v>
      </c>
      <c r="Y65" s="87">
        <f t="shared" si="12"/>
        <v>0</v>
      </c>
      <c r="Z65" s="87">
        <f t="shared" si="13"/>
      </c>
      <c r="AA65" s="87">
        <f t="shared" si="31"/>
      </c>
      <c r="AB65" s="145">
        <f t="shared" si="32"/>
        <v>0</v>
      </c>
      <c r="AC65" s="87">
        <f t="shared" si="33"/>
      </c>
      <c r="AD65" s="87">
        <v>0</v>
      </c>
      <c r="AE65" s="87" t="str">
        <f t="shared" si="34"/>
        <v> </v>
      </c>
      <c r="AF65" s="87" t="str">
        <f t="shared" si="35"/>
        <v>  </v>
      </c>
      <c r="AG65" s="87">
        <f t="shared" si="15"/>
      </c>
      <c r="AH65" s="87">
        <f t="shared" si="16"/>
      </c>
      <c r="AI65" s="87">
        <f t="shared" si="17"/>
      </c>
      <c r="AJ65" s="87">
        <f t="shared" si="18"/>
      </c>
      <c r="AK65" s="87">
        <f t="shared" si="19"/>
      </c>
      <c r="AL65" s="87">
        <f t="shared" si="20"/>
      </c>
      <c r="AM65" s="87">
        <f t="shared" si="36"/>
      </c>
      <c r="AN65" s="87">
        <f t="shared" si="37"/>
      </c>
      <c r="AO65" s="87">
        <f t="shared" si="22"/>
      </c>
      <c r="AP65" s="87">
        <f t="shared" si="23"/>
      </c>
      <c r="AQ65" s="87">
        <f t="shared" si="38"/>
        <v>0</v>
      </c>
      <c r="AR65" s="87" t="str">
        <f t="shared" si="39"/>
        <v>999:99.99</v>
      </c>
      <c r="AS65" s="87" t="str">
        <f t="shared" si="40"/>
        <v>999:99.99</v>
      </c>
      <c r="AT65" s="87" t="str">
        <f t="shared" si="41"/>
        <v>999:99.99</v>
      </c>
      <c r="AU65" s="87" t="str">
        <f t="shared" si="42"/>
        <v>999:99.99</v>
      </c>
    </row>
    <row r="66" spans="1:28" ht="16.5" customHeight="1">
      <c r="A66" s="132"/>
      <c r="B66" s="149"/>
      <c r="C66" s="149"/>
      <c r="D66" s="149"/>
      <c r="E66" s="149"/>
      <c r="F66" s="149"/>
      <c r="G66" s="149"/>
      <c r="Y66" s="87">
        <f t="shared" si="12"/>
        <v>0</v>
      </c>
      <c r="Z66" s="87">
        <f t="shared" si="13"/>
      </c>
      <c r="AB66" s="150">
        <f>60-COUNTIF(AB6:AB65,0)</f>
        <v>0</v>
      </c>
    </row>
    <row r="67" spans="1:28" ht="16.5" customHeight="1">
      <c r="A67" s="133" t="s">
        <v>46</v>
      </c>
      <c r="H67" s="137" t="s">
        <v>101</v>
      </c>
      <c r="I67" s="134" t="s">
        <v>23</v>
      </c>
      <c r="J67" s="137" t="s">
        <v>101</v>
      </c>
      <c r="K67" s="134" t="s">
        <v>23</v>
      </c>
      <c r="L67" s="137" t="s">
        <v>101</v>
      </c>
      <c r="M67" s="134" t="s">
        <v>23</v>
      </c>
      <c r="N67" s="137" t="s">
        <v>101</v>
      </c>
      <c r="O67" s="134" t="s">
        <v>23</v>
      </c>
      <c r="Y67" s="87">
        <f aca="true" t="shared" si="43" ref="Y67:Y127">Y66+IF(OR(AA67="",AB67=0),0,1)</f>
        <v>0</v>
      </c>
      <c r="Z67" s="87">
        <f aca="true" t="shared" si="44" ref="Z67:Z127">IF(OR(AA67="",AB67=0),"",Y67)</f>
      </c>
      <c r="AB67" s="150">
        <f>SUM(AB6:AB65)</f>
        <v>0</v>
      </c>
    </row>
    <row r="68" spans="1:47" ht="16.5" customHeight="1">
      <c r="A68" s="134">
        <f>IF(B68="","",1)</f>
      </c>
      <c r="B68" s="151"/>
      <c r="C68" s="152"/>
      <c r="D68" s="153"/>
      <c r="E68" s="153"/>
      <c r="F68" s="153"/>
      <c r="G68" s="153"/>
      <c r="H68" s="154"/>
      <c r="I68" s="155"/>
      <c r="J68" s="154"/>
      <c r="K68" s="155"/>
      <c r="L68" s="154"/>
      <c r="M68" s="155"/>
      <c r="N68" s="154"/>
      <c r="O68" s="155"/>
      <c r="P68" s="134">
        <f>IF(B68="","",YEAR('申込書'!$C$49)-YEAR('申込一覧表'!B68))</f>
      </c>
      <c r="Q68" s="144"/>
      <c r="R68" s="145">
        <f aca="true" t="shared" si="45" ref="R68:R106">IF(H68="",0,IF(H68=J68,1,0))</f>
        <v>0</v>
      </c>
      <c r="S68" s="145">
        <f aca="true" t="shared" si="46" ref="S68:S106">IF(L68="",0,IF(L68=N68,1,0))</f>
        <v>0</v>
      </c>
      <c r="T68" s="87">
        <f aca="true" t="shared" si="47" ref="T68:T106">TRIM(D68)</f>
      </c>
      <c r="U68" s="87">
        <f aca="true" t="shared" si="48" ref="U68:U106">TRIM(E68)</f>
      </c>
      <c r="X68" s="87">
        <f aca="true" t="shared" si="49" ref="X68:X106">LEN(T68)+LEN(U68)</f>
        <v>0</v>
      </c>
      <c r="Y68" s="87">
        <f t="shared" si="43"/>
        <v>0</v>
      </c>
      <c r="Z68" s="87">
        <f t="shared" si="44"/>
      </c>
      <c r="AA68" s="87">
        <f aca="true" t="shared" si="50" ref="AA68:AA106">T68&amp;IF(OR(X68&gt;4,X68=0),"",REPT("  ",5-X68))&amp;U68</f>
      </c>
      <c r="AB68" s="145">
        <f aca="true" t="shared" si="51" ref="AB68:AB106">COUNTA(H68,J68,L68,N68)</f>
        <v>0</v>
      </c>
      <c r="AC68" s="87">
        <f aca="true" t="shared" si="52" ref="AC68:AC106">IF(P68="","",IF(P68&lt;25,18,P68-MOD(P68,5)))</f>
      </c>
      <c r="AD68" s="87">
        <v>5</v>
      </c>
      <c r="AE68" s="87" t="str">
        <f aca="true" t="shared" si="53" ref="AE68:AE106">F68&amp;" "&amp;G68</f>
        <v> </v>
      </c>
      <c r="AF68" s="87" t="str">
        <f aca="true" t="shared" si="54" ref="AF68:AF106">T68&amp;"  "&amp;U68</f>
        <v>  </v>
      </c>
      <c r="AG68" s="87">
        <f t="shared" si="15"/>
      </c>
      <c r="AH68" s="87">
        <f t="shared" si="16"/>
      </c>
      <c r="AI68" s="87">
        <f t="shared" si="17"/>
      </c>
      <c r="AJ68" s="87">
        <f t="shared" si="18"/>
      </c>
      <c r="AK68" s="87">
        <f t="shared" si="19"/>
      </c>
      <c r="AL68" s="87">
        <f t="shared" si="20"/>
      </c>
      <c r="AM68" s="87">
        <f aca="true" t="shared" si="55" ref="AM68:AM106">IF(H68="","",VALUE(LEFT(H68,3)))</f>
      </c>
      <c r="AN68" s="87">
        <f aca="true" t="shared" si="56" ref="AN68:AN106">IF(J68="","",VALUE(LEFT(J68,3)))</f>
      </c>
      <c r="AO68" s="87">
        <f t="shared" si="22"/>
      </c>
      <c r="AP68" s="87">
        <f t="shared" si="23"/>
      </c>
      <c r="AQ68" s="87">
        <f aca="true" t="shared" si="57" ref="AQ68:AQ106">IF(C68="100歳",1,0)</f>
        <v>0</v>
      </c>
      <c r="AR68" s="87" t="str">
        <f t="shared" si="24"/>
        <v>999:99.99</v>
      </c>
      <c r="AS68" s="87" t="str">
        <f t="shared" si="25"/>
        <v>999:99.99</v>
      </c>
      <c r="AT68" s="87" t="str">
        <f t="shared" si="26"/>
        <v>999:99.99</v>
      </c>
      <c r="AU68" s="87" t="str">
        <f t="shared" si="27"/>
        <v>999:99.99</v>
      </c>
    </row>
    <row r="69" spans="1:47" ht="16.5" customHeight="1">
      <c r="A69" s="134">
        <f aca="true" t="shared" si="58" ref="A69:A127">IF(B69="","",A68+1)</f>
      </c>
      <c r="B69" s="151"/>
      <c r="C69" s="152"/>
      <c r="D69" s="153"/>
      <c r="E69" s="153"/>
      <c r="F69" s="153"/>
      <c r="G69" s="153"/>
      <c r="H69" s="154"/>
      <c r="I69" s="155"/>
      <c r="J69" s="154"/>
      <c r="K69" s="155"/>
      <c r="L69" s="154"/>
      <c r="M69" s="155"/>
      <c r="N69" s="154"/>
      <c r="O69" s="155"/>
      <c r="P69" s="134">
        <f>IF(B69="","",YEAR('申込書'!$C$49)-YEAR('申込一覧表'!B69))</f>
      </c>
      <c r="Q69" s="144"/>
      <c r="R69" s="145">
        <f t="shared" si="45"/>
        <v>0</v>
      </c>
      <c r="S69" s="145">
        <f t="shared" si="46"/>
        <v>0</v>
      </c>
      <c r="T69" s="87">
        <f t="shared" si="47"/>
      </c>
      <c r="U69" s="87">
        <f t="shared" si="48"/>
      </c>
      <c r="X69" s="87">
        <f t="shared" si="49"/>
        <v>0</v>
      </c>
      <c r="Y69" s="87">
        <f t="shared" si="43"/>
        <v>0</v>
      </c>
      <c r="Z69" s="87">
        <f t="shared" si="44"/>
      </c>
      <c r="AA69" s="87">
        <f t="shared" si="50"/>
      </c>
      <c r="AB69" s="145">
        <f t="shared" si="51"/>
        <v>0</v>
      </c>
      <c r="AC69" s="87">
        <f t="shared" si="52"/>
      </c>
      <c r="AD69" s="87">
        <v>5</v>
      </c>
      <c r="AE69" s="87" t="str">
        <f t="shared" si="53"/>
        <v> </v>
      </c>
      <c r="AF69" s="87" t="str">
        <f t="shared" si="54"/>
        <v>  </v>
      </c>
      <c r="AG69" s="87">
        <f t="shared" si="15"/>
      </c>
      <c r="AH69" s="87">
        <f t="shared" si="16"/>
      </c>
      <c r="AI69" s="87">
        <f t="shared" si="17"/>
      </c>
      <c r="AJ69" s="87">
        <f t="shared" si="18"/>
      </c>
      <c r="AK69" s="87">
        <f t="shared" si="19"/>
      </c>
      <c r="AL69" s="87">
        <f t="shared" si="20"/>
      </c>
      <c r="AM69" s="87">
        <f t="shared" si="55"/>
      </c>
      <c r="AN69" s="87">
        <f t="shared" si="56"/>
      </c>
      <c r="AO69" s="87">
        <f t="shared" si="22"/>
      </c>
      <c r="AP69" s="87">
        <f t="shared" si="23"/>
      </c>
      <c r="AQ69" s="87">
        <f t="shared" si="57"/>
        <v>0</v>
      </c>
      <c r="AR69" s="87" t="str">
        <f t="shared" si="24"/>
        <v>999:99.99</v>
      </c>
      <c r="AS69" s="87" t="str">
        <f t="shared" si="25"/>
        <v>999:99.99</v>
      </c>
      <c r="AT69" s="87" t="str">
        <f t="shared" si="26"/>
        <v>999:99.99</v>
      </c>
      <c r="AU69" s="87" t="str">
        <f t="shared" si="27"/>
        <v>999:99.99</v>
      </c>
    </row>
    <row r="70" spans="1:47" ht="16.5" customHeight="1">
      <c r="A70" s="134">
        <f t="shared" si="58"/>
      </c>
      <c r="B70" s="151"/>
      <c r="C70" s="152"/>
      <c r="D70" s="153"/>
      <c r="E70" s="153"/>
      <c r="F70" s="153"/>
      <c r="G70" s="153"/>
      <c r="H70" s="154"/>
      <c r="I70" s="155"/>
      <c r="J70" s="154"/>
      <c r="K70" s="155"/>
      <c r="L70" s="154"/>
      <c r="M70" s="155"/>
      <c r="N70" s="154"/>
      <c r="O70" s="155"/>
      <c r="P70" s="134">
        <f>IF(B70="","",YEAR('申込書'!$C$49)-YEAR('申込一覧表'!B70))</f>
      </c>
      <c r="Q70" s="144"/>
      <c r="R70" s="145">
        <f t="shared" si="45"/>
        <v>0</v>
      </c>
      <c r="S70" s="145">
        <f t="shared" si="46"/>
        <v>0</v>
      </c>
      <c r="T70" s="87">
        <f t="shared" si="47"/>
      </c>
      <c r="U70" s="87">
        <f t="shared" si="48"/>
      </c>
      <c r="X70" s="87">
        <f t="shared" si="49"/>
        <v>0</v>
      </c>
      <c r="Y70" s="87">
        <f t="shared" si="43"/>
        <v>0</v>
      </c>
      <c r="Z70" s="87">
        <f t="shared" si="44"/>
      </c>
      <c r="AA70" s="87">
        <f t="shared" si="50"/>
      </c>
      <c r="AB70" s="145">
        <f t="shared" si="51"/>
        <v>0</v>
      </c>
      <c r="AC70" s="87">
        <f t="shared" si="52"/>
      </c>
      <c r="AD70" s="87">
        <v>5</v>
      </c>
      <c r="AE70" s="87" t="str">
        <f t="shared" si="53"/>
        <v> </v>
      </c>
      <c r="AF70" s="87" t="str">
        <f t="shared" si="54"/>
        <v>  </v>
      </c>
      <c r="AG70" s="87">
        <f t="shared" si="15"/>
      </c>
      <c r="AH70" s="87">
        <f t="shared" si="16"/>
      </c>
      <c r="AI70" s="87">
        <f t="shared" si="17"/>
      </c>
      <c r="AJ70" s="87">
        <f t="shared" si="18"/>
      </c>
      <c r="AK70" s="87">
        <f t="shared" si="19"/>
      </c>
      <c r="AL70" s="87">
        <f t="shared" si="20"/>
      </c>
      <c r="AM70" s="87">
        <f t="shared" si="55"/>
      </c>
      <c r="AN70" s="87">
        <f t="shared" si="56"/>
      </c>
      <c r="AO70" s="87">
        <f t="shared" si="22"/>
      </c>
      <c r="AP70" s="87">
        <f t="shared" si="23"/>
      </c>
      <c r="AQ70" s="87">
        <f t="shared" si="57"/>
        <v>0</v>
      </c>
      <c r="AR70" s="87" t="str">
        <f t="shared" si="24"/>
        <v>999:99.99</v>
      </c>
      <c r="AS70" s="87" t="str">
        <f t="shared" si="25"/>
        <v>999:99.99</v>
      </c>
      <c r="AT70" s="87" t="str">
        <f t="shared" si="26"/>
        <v>999:99.99</v>
      </c>
      <c r="AU70" s="87" t="str">
        <f t="shared" si="27"/>
        <v>999:99.99</v>
      </c>
    </row>
    <row r="71" spans="1:47" ht="16.5" customHeight="1">
      <c r="A71" s="134">
        <f t="shared" si="58"/>
      </c>
      <c r="B71" s="151"/>
      <c r="C71" s="152"/>
      <c r="D71" s="153"/>
      <c r="E71" s="153"/>
      <c r="F71" s="153"/>
      <c r="G71" s="153"/>
      <c r="H71" s="154"/>
      <c r="I71" s="155"/>
      <c r="J71" s="154"/>
      <c r="K71" s="155"/>
      <c r="L71" s="154"/>
      <c r="M71" s="155"/>
      <c r="N71" s="154"/>
      <c r="O71" s="155"/>
      <c r="P71" s="134">
        <f>IF(B71="","",YEAR('申込書'!$C$49)-YEAR('申込一覧表'!B71))</f>
      </c>
      <c r="Q71" s="144"/>
      <c r="R71" s="145">
        <f t="shared" si="45"/>
        <v>0</v>
      </c>
      <c r="S71" s="145">
        <f t="shared" si="46"/>
        <v>0</v>
      </c>
      <c r="T71" s="87">
        <f t="shared" si="47"/>
      </c>
      <c r="U71" s="87">
        <f t="shared" si="48"/>
      </c>
      <c r="X71" s="87">
        <f t="shared" si="49"/>
        <v>0</v>
      </c>
      <c r="Y71" s="87">
        <f t="shared" si="43"/>
        <v>0</v>
      </c>
      <c r="Z71" s="87">
        <f t="shared" si="44"/>
      </c>
      <c r="AA71" s="87">
        <f t="shared" si="50"/>
      </c>
      <c r="AB71" s="145">
        <f t="shared" si="51"/>
        <v>0</v>
      </c>
      <c r="AC71" s="87">
        <f t="shared" si="52"/>
      </c>
      <c r="AD71" s="87">
        <v>5</v>
      </c>
      <c r="AE71" s="87" t="str">
        <f t="shared" si="53"/>
        <v> </v>
      </c>
      <c r="AF71" s="87" t="str">
        <f t="shared" si="54"/>
        <v>  </v>
      </c>
      <c r="AG71" s="87">
        <f aca="true" t="shared" si="59" ref="AG71:AG127">P71</f>
      </c>
      <c r="AH71" s="87">
        <f aca="true" t="shared" si="60" ref="AH71:AH127">Z71</f>
      </c>
      <c r="AI71" s="87">
        <f aca="true" t="shared" si="61" ref="AI71:AI128">IF(H71="","",VLOOKUP(H71,$V$6:$W$13,2,0))</f>
      </c>
      <c r="AJ71" s="87">
        <f aca="true" t="shared" si="62" ref="AJ71:AJ128">IF(J71="","",VLOOKUP(J71,$V$6:$W$13,2,0))</f>
      </c>
      <c r="AK71" s="87">
        <f aca="true" t="shared" si="63" ref="AK71:AK128">IF(L71="","",VLOOKUP(L71,$V$14:$W$24,2,0))</f>
      </c>
      <c r="AL71" s="87">
        <f aca="true" t="shared" si="64" ref="AL71:AL128">IF(N71="","",VLOOKUP(N71,$V$14:$W$24,2,0))</f>
      </c>
      <c r="AM71" s="87">
        <f t="shared" si="55"/>
      </c>
      <c r="AN71" s="87">
        <f t="shared" si="56"/>
      </c>
      <c r="AO71" s="87">
        <f aca="true" t="shared" si="65" ref="AO71:AO127">IF(L71="","",IF(L71="1500m 自　由　形","1500",VALUE(LEFT(L71,3))))</f>
      </c>
      <c r="AP71" s="87">
        <f aca="true" t="shared" si="66" ref="AP71:AP127">IF(N71="","",IF(N71="1500m 自　由　形","1500",VALUE(LEFT(N71,3))))</f>
      </c>
      <c r="AQ71" s="87">
        <f t="shared" si="57"/>
        <v>0</v>
      </c>
      <c r="AR71" s="87" t="str">
        <f t="shared" si="24"/>
        <v>999:99.99</v>
      </c>
      <c r="AS71" s="87" t="str">
        <f t="shared" si="25"/>
        <v>999:99.99</v>
      </c>
      <c r="AT71" s="87" t="str">
        <f t="shared" si="26"/>
        <v>999:99.99</v>
      </c>
      <c r="AU71" s="87" t="str">
        <f t="shared" si="27"/>
        <v>999:99.99</v>
      </c>
    </row>
    <row r="72" spans="1:47" ht="16.5" customHeight="1">
      <c r="A72" s="134">
        <f t="shared" si="58"/>
      </c>
      <c r="B72" s="151"/>
      <c r="C72" s="152"/>
      <c r="D72" s="153"/>
      <c r="E72" s="153"/>
      <c r="F72" s="153"/>
      <c r="G72" s="153"/>
      <c r="H72" s="154"/>
      <c r="I72" s="155"/>
      <c r="J72" s="154"/>
      <c r="K72" s="155"/>
      <c r="L72" s="154"/>
      <c r="M72" s="155"/>
      <c r="N72" s="154"/>
      <c r="O72" s="155"/>
      <c r="P72" s="134">
        <f>IF(B72="","",YEAR('申込書'!$C$49)-YEAR('申込一覧表'!B72))</f>
      </c>
      <c r="Q72" s="144"/>
      <c r="R72" s="145">
        <f t="shared" si="45"/>
        <v>0</v>
      </c>
      <c r="S72" s="145">
        <f t="shared" si="46"/>
        <v>0</v>
      </c>
      <c r="T72" s="87">
        <f t="shared" si="47"/>
      </c>
      <c r="U72" s="87">
        <f t="shared" si="48"/>
      </c>
      <c r="V72" s="92">
        <v>0</v>
      </c>
      <c r="X72" s="87">
        <f t="shared" si="49"/>
        <v>0</v>
      </c>
      <c r="Y72" s="87">
        <f t="shared" si="43"/>
        <v>0</v>
      </c>
      <c r="Z72" s="87">
        <f t="shared" si="44"/>
      </c>
      <c r="AA72" s="87">
        <f t="shared" si="50"/>
      </c>
      <c r="AB72" s="145">
        <f t="shared" si="51"/>
        <v>0</v>
      </c>
      <c r="AC72" s="87">
        <f t="shared" si="52"/>
      </c>
      <c r="AD72" s="87">
        <v>5</v>
      </c>
      <c r="AE72" s="87" t="str">
        <f t="shared" si="53"/>
        <v> </v>
      </c>
      <c r="AF72" s="87" t="str">
        <f t="shared" si="54"/>
        <v>  </v>
      </c>
      <c r="AG72" s="87">
        <f t="shared" si="59"/>
      </c>
      <c r="AH72" s="87">
        <f t="shared" si="60"/>
      </c>
      <c r="AI72" s="87">
        <f t="shared" si="61"/>
      </c>
      <c r="AJ72" s="87">
        <f t="shared" si="62"/>
      </c>
      <c r="AK72" s="87">
        <f t="shared" si="63"/>
      </c>
      <c r="AL72" s="87">
        <f t="shared" si="64"/>
      </c>
      <c r="AM72" s="87">
        <f t="shared" si="55"/>
      </c>
      <c r="AN72" s="87">
        <f t="shared" si="56"/>
      </c>
      <c r="AO72" s="87">
        <f t="shared" si="65"/>
      </c>
      <c r="AP72" s="87">
        <f t="shared" si="66"/>
      </c>
      <c r="AQ72" s="87">
        <f t="shared" si="57"/>
        <v>0</v>
      </c>
      <c r="AR72" s="87" t="str">
        <f t="shared" si="24"/>
        <v>999:99.99</v>
      </c>
      <c r="AS72" s="87" t="str">
        <f t="shared" si="25"/>
        <v>999:99.99</v>
      </c>
      <c r="AT72" s="87" t="str">
        <f t="shared" si="26"/>
        <v>999:99.99</v>
      </c>
      <c r="AU72" s="87" t="str">
        <f t="shared" si="27"/>
        <v>999:99.99</v>
      </c>
    </row>
    <row r="73" spans="1:47" ht="16.5" customHeight="1">
      <c r="A73" s="134">
        <f t="shared" si="58"/>
      </c>
      <c r="B73" s="151"/>
      <c r="C73" s="152"/>
      <c r="D73" s="153"/>
      <c r="E73" s="153"/>
      <c r="F73" s="153"/>
      <c r="G73" s="153"/>
      <c r="H73" s="154"/>
      <c r="I73" s="155"/>
      <c r="J73" s="154"/>
      <c r="K73" s="155"/>
      <c r="L73" s="154"/>
      <c r="M73" s="155"/>
      <c r="N73" s="154"/>
      <c r="O73" s="155"/>
      <c r="P73" s="134">
        <f>IF(B73="","",YEAR('申込書'!$C$49)-YEAR('申込一覧表'!B73))</f>
      </c>
      <c r="Q73" s="144"/>
      <c r="R73" s="145">
        <f t="shared" si="45"/>
        <v>0</v>
      </c>
      <c r="S73" s="145">
        <f t="shared" si="46"/>
        <v>0</v>
      </c>
      <c r="T73" s="87">
        <f t="shared" si="47"/>
      </c>
      <c r="U73" s="87">
        <f t="shared" si="48"/>
      </c>
      <c r="V73" s="92">
        <f aca="true" t="shared" si="67" ref="V73:V104">V72+IF(AA68="",0,1)</f>
        <v>0</v>
      </c>
      <c r="W73" s="92">
        <f aca="true" t="shared" si="68" ref="W73:W104">IF(AA68="","",V73)</f>
      </c>
      <c r="X73" s="87">
        <f t="shared" si="49"/>
        <v>0</v>
      </c>
      <c r="Y73" s="87">
        <f t="shared" si="43"/>
        <v>0</v>
      </c>
      <c r="Z73" s="87">
        <f t="shared" si="44"/>
      </c>
      <c r="AA73" s="87">
        <f t="shared" si="50"/>
      </c>
      <c r="AB73" s="145">
        <f t="shared" si="51"/>
        <v>0</v>
      </c>
      <c r="AC73" s="87">
        <f t="shared" si="52"/>
      </c>
      <c r="AD73" s="87">
        <v>5</v>
      </c>
      <c r="AE73" s="87" t="str">
        <f t="shared" si="53"/>
        <v> </v>
      </c>
      <c r="AF73" s="87" t="str">
        <f t="shared" si="54"/>
        <v>  </v>
      </c>
      <c r="AG73" s="87">
        <f t="shared" si="59"/>
      </c>
      <c r="AH73" s="87">
        <f t="shared" si="60"/>
      </c>
      <c r="AI73" s="87">
        <f t="shared" si="61"/>
      </c>
      <c r="AJ73" s="87">
        <f t="shared" si="62"/>
      </c>
      <c r="AK73" s="87">
        <f t="shared" si="63"/>
      </c>
      <c r="AL73" s="87">
        <f t="shared" si="64"/>
      </c>
      <c r="AM73" s="87">
        <f t="shared" si="55"/>
      </c>
      <c r="AN73" s="87">
        <f t="shared" si="56"/>
      </c>
      <c r="AO73" s="87">
        <f t="shared" si="65"/>
      </c>
      <c r="AP73" s="87">
        <f t="shared" si="66"/>
      </c>
      <c r="AQ73" s="87">
        <f t="shared" si="57"/>
        <v>0</v>
      </c>
      <c r="AR73" s="87" t="str">
        <f t="shared" si="24"/>
        <v>999:99.99</v>
      </c>
      <c r="AS73" s="87" t="str">
        <f t="shared" si="25"/>
        <v>999:99.99</v>
      </c>
      <c r="AT73" s="87" t="str">
        <f t="shared" si="26"/>
        <v>999:99.99</v>
      </c>
      <c r="AU73" s="87" t="str">
        <f t="shared" si="27"/>
        <v>999:99.99</v>
      </c>
    </row>
    <row r="74" spans="1:47" ht="16.5" customHeight="1">
      <c r="A74" s="134">
        <f t="shared" si="58"/>
      </c>
      <c r="B74" s="151"/>
      <c r="C74" s="152"/>
      <c r="D74" s="153"/>
      <c r="E74" s="153"/>
      <c r="F74" s="153"/>
      <c r="G74" s="153"/>
      <c r="H74" s="154"/>
      <c r="I74" s="155"/>
      <c r="J74" s="154"/>
      <c r="K74" s="155"/>
      <c r="L74" s="154"/>
      <c r="M74" s="155"/>
      <c r="N74" s="154"/>
      <c r="O74" s="155"/>
      <c r="P74" s="134">
        <f>IF(B74="","",YEAR('申込書'!$C$49)-YEAR('申込一覧表'!B74))</f>
      </c>
      <c r="Q74" s="144"/>
      <c r="R74" s="145">
        <f t="shared" si="45"/>
        <v>0</v>
      </c>
      <c r="S74" s="145">
        <f t="shared" si="46"/>
        <v>0</v>
      </c>
      <c r="T74" s="87">
        <f t="shared" si="47"/>
      </c>
      <c r="U74" s="87">
        <f t="shared" si="48"/>
      </c>
      <c r="V74" s="92">
        <f t="shared" si="67"/>
        <v>0</v>
      </c>
      <c r="W74" s="92">
        <f t="shared" si="68"/>
      </c>
      <c r="X74" s="87">
        <f t="shared" si="49"/>
        <v>0</v>
      </c>
      <c r="Y74" s="87">
        <f t="shared" si="43"/>
        <v>0</v>
      </c>
      <c r="Z74" s="87">
        <f t="shared" si="44"/>
      </c>
      <c r="AA74" s="87">
        <f t="shared" si="50"/>
      </c>
      <c r="AB74" s="145">
        <f t="shared" si="51"/>
        <v>0</v>
      </c>
      <c r="AC74" s="87">
        <f t="shared" si="52"/>
      </c>
      <c r="AD74" s="87">
        <v>5</v>
      </c>
      <c r="AE74" s="87" t="str">
        <f t="shared" si="53"/>
        <v> </v>
      </c>
      <c r="AF74" s="87" t="str">
        <f t="shared" si="54"/>
        <v>  </v>
      </c>
      <c r="AG74" s="87">
        <f t="shared" si="59"/>
      </c>
      <c r="AH74" s="87">
        <f t="shared" si="60"/>
      </c>
      <c r="AI74" s="87">
        <f t="shared" si="61"/>
      </c>
      <c r="AJ74" s="87">
        <f t="shared" si="62"/>
      </c>
      <c r="AK74" s="87">
        <f t="shared" si="63"/>
      </c>
      <c r="AL74" s="87">
        <f t="shared" si="64"/>
      </c>
      <c r="AM74" s="87">
        <f t="shared" si="55"/>
      </c>
      <c r="AN74" s="87">
        <f t="shared" si="56"/>
      </c>
      <c r="AO74" s="87">
        <f t="shared" si="65"/>
      </c>
      <c r="AP74" s="87">
        <f t="shared" si="66"/>
      </c>
      <c r="AQ74" s="87">
        <f t="shared" si="57"/>
        <v>0</v>
      </c>
      <c r="AR74" s="87" t="str">
        <f t="shared" si="24"/>
        <v>999:99.99</v>
      </c>
      <c r="AS74" s="87" t="str">
        <f t="shared" si="25"/>
        <v>999:99.99</v>
      </c>
      <c r="AT74" s="87" t="str">
        <f t="shared" si="26"/>
        <v>999:99.99</v>
      </c>
      <c r="AU74" s="87" t="str">
        <f t="shared" si="27"/>
        <v>999:99.99</v>
      </c>
    </row>
    <row r="75" spans="1:47" ht="16.5" customHeight="1">
      <c r="A75" s="134">
        <f t="shared" si="58"/>
      </c>
      <c r="B75" s="151"/>
      <c r="C75" s="152"/>
      <c r="D75" s="153"/>
      <c r="E75" s="153"/>
      <c r="F75" s="153"/>
      <c r="G75" s="153"/>
      <c r="H75" s="154"/>
      <c r="I75" s="155"/>
      <c r="J75" s="154"/>
      <c r="K75" s="155"/>
      <c r="L75" s="154"/>
      <c r="M75" s="155"/>
      <c r="N75" s="154"/>
      <c r="O75" s="155"/>
      <c r="P75" s="134">
        <f>IF(B75="","",YEAR('申込書'!$C$49)-YEAR('申込一覧表'!B75))</f>
      </c>
      <c r="Q75" s="144"/>
      <c r="R75" s="145">
        <f t="shared" si="45"/>
        <v>0</v>
      </c>
      <c r="S75" s="145">
        <f t="shared" si="46"/>
        <v>0</v>
      </c>
      <c r="T75" s="87">
        <f t="shared" si="47"/>
      </c>
      <c r="U75" s="87">
        <f t="shared" si="48"/>
      </c>
      <c r="V75" s="92">
        <f t="shared" si="67"/>
        <v>0</v>
      </c>
      <c r="W75" s="92">
        <f t="shared" si="68"/>
      </c>
      <c r="X75" s="87">
        <f t="shared" si="49"/>
        <v>0</v>
      </c>
      <c r="Y75" s="87">
        <f t="shared" si="43"/>
        <v>0</v>
      </c>
      <c r="Z75" s="87">
        <f t="shared" si="44"/>
      </c>
      <c r="AA75" s="87">
        <f t="shared" si="50"/>
      </c>
      <c r="AB75" s="145">
        <f t="shared" si="51"/>
        <v>0</v>
      </c>
      <c r="AC75" s="87">
        <f t="shared" si="52"/>
      </c>
      <c r="AD75" s="87">
        <v>5</v>
      </c>
      <c r="AE75" s="87" t="str">
        <f t="shared" si="53"/>
        <v> </v>
      </c>
      <c r="AF75" s="87" t="str">
        <f t="shared" si="54"/>
        <v>  </v>
      </c>
      <c r="AG75" s="87">
        <f t="shared" si="59"/>
      </c>
      <c r="AH75" s="87">
        <f t="shared" si="60"/>
      </c>
      <c r="AI75" s="87">
        <f t="shared" si="61"/>
      </c>
      <c r="AJ75" s="87">
        <f t="shared" si="62"/>
      </c>
      <c r="AK75" s="87">
        <f t="shared" si="63"/>
      </c>
      <c r="AL75" s="87">
        <f t="shared" si="64"/>
      </c>
      <c r="AM75" s="87">
        <f t="shared" si="55"/>
      </c>
      <c r="AN75" s="87">
        <f t="shared" si="56"/>
      </c>
      <c r="AO75" s="87">
        <f t="shared" si="65"/>
      </c>
      <c r="AP75" s="87">
        <f t="shared" si="66"/>
      </c>
      <c r="AQ75" s="87">
        <f t="shared" si="57"/>
        <v>0</v>
      </c>
      <c r="AR75" s="87" t="str">
        <f t="shared" si="24"/>
        <v>999:99.99</v>
      </c>
      <c r="AS75" s="87" t="str">
        <f t="shared" si="25"/>
        <v>999:99.99</v>
      </c>
      <c r="AT75" s="87" t="str">
        <f t="shared" si="26"/>
        <v>999:99.99</v>
      </c>
      <c r="AU75" s="87" t="str">
        <f t="shared" si="27"/>
        <v>999:99.99</v>
      </c>
    </row>
    <row r="76" spans="1:47" ht="16.5" customHeight="1">
      <c r="A76" s="134">
        <f t="shared" si="58"/>
      </c>
      <c r="B76" s="151"/>
      <c r="C76" s="152"/>
      <c r="D76" s="153"/>
      <c r="E76" s="153"/>
      <c r="F76" s="153"/>
      <c r="G76" s="153"/>
      <c r="H76" s="154"/>
      <c r="I76" s="155"/>
      <c r="J76" s="154"/>
      <c r="K76" s="155"/>
      <c r="L76" s="154"/>
      <c r="M76" s="155"/>
      <c r="N76" s="154"/>
      <c r="O76" s="155"/>
      <c r="P76" s="134">
        <f>IF(B76="","",YEAR('申込書'!$C$49)-YEAR('申込一覧表'!B76))</f>
      </c>
      <c r="Q76" s="144"/>
      <c r="R76" s="145">
        <f t="shared" si="45"/>
        <v>0</v>
      </c>
      <c r="S76" s="145">
        <f t="shared" si="46"/>
        <v>0</v>
      </c>
      <c r="T76" s="87">
        <f t="shared" si="47"/>
      </c>
      <c r="U76" s="87">
        <f t="shared" si="48"/>
      </c>
      <c r="V76" s="92">
        <f t="shared" si="67"/>
        <v>0</v>
      </c>
      <c r="W76" s="92">
        <f t="shared" si="68"/>
      </c>
      <c r="X76" s="87">
        <f t="shared" si="49"/>
        <v>0</v>
      </c>
      <c r="Y76" s="87">
        <f t="shared" si="43"/>
        <v>0</v>
      </c>
      <c r="Z76" s="87">
        <f t="shared" si="44"/>
      </c>
      <c r="AA76" s="87">
        <f t="shared" si="50"/>
      </c>
      <c r="AB76" s="145">
        <f t="shared" si="51"/>
        <v>0</v>
      </c>
      <c r="AC76" s="87">
        <f t="shared" si="52"/>
      </c>
      <c r="AD76" s="87">
        <v>5</v>
      </c>
      <c r="AE76" s="87" t="str">
        <f t="shared" si="53"/>
        <v> </v>
      </c>
      <c r="AF76" s="87" t="str">
        <f t="shared" si="54"/>
        <v>  </v>
      </c>
      <c r="AG76" s="87">
        <f t="shared" si="59"/>
      </c>
      <c r="AH76" s="87">
        <f t="shared" si="60"/>
      </c>
      <c r="AI76" s="87">
        <f t="shared" si="61"/>
      </c>
      <c r="AJ76" s="87">
        <f t="shared" si="62"/>
      </c>
      <c r="AK76" s="87">
        <f t="shared" si="63"/>
      </c>
      <c r="AL76" s="87">
        <f t="shared" si="64"/>
      </c>
      <c r="AM76" s="87">
        <f t="shared" si="55"/>
      </c>
      <c r="AN76" s="87">
        <f t="shared" si="56"/>
      </c>
      <c r="AO76" s="87">
        <f t="shared" si="65"/>
      </c>
      <c r="AP76" s="87">
        <f t="shared" si="66"/>
      </c>
      <c r="AQ76" s="87">
        <f t="shared" si="57"/>
        <v>0</v>
      </c>
      <c r="AR76" s="87" t="str">
        <f t="shared" si="24"/>
        <v>999:99.99</v>
      </c>
      <c r="AS76" s="87" t="str">
        <f t="shared" si="25"/>
        <v>999:99.99</v>
      </c>
      <c r="AT76" s="87" t="str">
        <f t="shared" si="26"/>
        <v>999:99.99</v>
      </c>
      <c r="AU76" s="87" t="str">
        <f t="shared" si="27"/>
        <v>999:99.99</v>
      </c>
    </row>
    <row r="77" spans="1:47" ht="16.5" customHeight="1">
      <c r="A77" s="134">
        <f t="shared" si="58"/>
      </c>
      <c r="B77" s="151"/>
      <c r="C77" s="152"/>
      <c r="D77" s="153"/>
      <c r="E77" s="153"/>
      <c r="F77" s="153"/>
      <c r="G77" s="153"/>
      <c r="H77" s="154"/>
      <c r="I77" s="155"/>
      <c r="J77" s="154"/>
      <c r="K77" s="155"/>
      <c r="L77" s="154"/>
      <c r="M77" s="155"/>
      <c r="N77" s="154"/>
      <c r="O77" s="155"/>
      <c r="P77" s="134">
        <f>IF(B77="","",YEAR('申込書'!$C$49)-YEAR('申込一覧表'!B77))</f>
      </c>
      <c r="Q77" s="144"/>
      <c r="R77" s="145">
        <f t="shared" si="45"/>
        <v>0</v>
      </c>
      <c r="S77" s="145">
        <f t="shared" si="46"/>
        <v>0</v>
      </c>
      <c r="T77" s="87">
        <f t="shared" si="47"/>
      </c>
      <c r="U77" s="87">
        <f t="shared" si="48"/>
      </c>
      <c r="V77" s="92">
        <f t="shared" si="67"/>
        <v>0</v>
      </c>
      <c r="W77" s="92">
        <f t="shared" si="68"/>
      </c>
      <c r="X77" s="87">
        <f t="shared" si="49"/>
        <v>0</v>
      </c>
      <c r="Y77" s="87">
        <f t="shared" si="43"/>
        <v>0</v>
      </c>
      <c r="Z77" s="87">
        <f t="shared" si="44"/>
      </c>
      <c r="AA77" s="87">
        <f t="shared" si="50"/>
      </c>
      <c r="AB77" s="145">
        <f t="shared" si="51"/>
        <v>0</v>
      </c>
      <c r="AC77" s="87">
        <f t="shared" si="52"/>
      </c>
      <c r="AD77" s="87">
        <v>5</v>
      </c>
      <c r="AE77" s="87" t="str">
        <f t="shared" si="53"/>
        <v> </v>
      </c>
      <c r="AF77" s="87" t="str">
        <f t="shared" si="54"/>
        <v>  </v>
      </c>
      <c r="AG77" s="87">
        <f t="shared" si="59"/>
      </c>
      <c r="AH77" s="87">
        <f t="shared" si="60"/>
      </c>
      <c r="AI77" s="87">
        <f t="shared" si="61"/>
      </c>
      <c r="AJ77" s="87">
        <f t="shared" si="62"/>
      </c>
      <c r="AK77" s="87">
        <f t="shared" si="63"/>
      </c>
      <c r="AL77" s="87">
        <f t="shared" si="64"/>
      </c>
      <c r="AM77" s="87">
        <f t="shared" si="55"/>
      </c>
      <c r="AN77" s="87">
        <f t="shared" si="56"/>
      </c>
      <c r="AO77" s="87">
        <f t="shared" si="65"/>
      </c>
      <c r="AP77" s="87">
        <f t="shared" si="66"/>
      </c>
      <c r="AQ77" s="87">
        <f t="shared" si="57"/>
        <v>0</v>
      </c>
      <c r="AR77" s="87" t="str">
        <f t="shared" si="24"/>
        <v>999:99.99</v>
      </c>
      <c r="AS77" s="87" t="str">
        <f t="shared" si="25"/>
        <v>999:99.99</v>
      </c>
      <c r="AT77" s="87" t="str">
        <f t="shared" si="26"/>
        <v>999:99.99</v>
      </c>
      <c r="AU77" s="87" t="str">
        <f t="shared" si="27"/>
        <v>999:99.99</v>
      </c>
    </row>
    <row r="78" spans="1:47" ht="16.5" customHeight="1">
      <c r="A78" s="134">
        <f t="shared" si="58"/>
      </c>
      <c r="B78" s="151"/>
      <c r="C78" s="152"/>
      <c r="D78" s="153"/>
      <c r="E78" s="153"/>
      <c r="F78" s="153"/>
      <c r="G78" s="153"/>
      <c r="H78" s="154"/>
      <c r="I78" s="155"/>
      <c r="J78" s="154"/>
      <c r="K78" s="155"/>
      <c r="L78" s="154"/>
      <c r="M78" s="155"/>
      <c r="N78" s="154"/>
      <c r="O78" s="155"/>
      <c r="P78" s="134">
        <f>IF(B78="","",YEAR('申込書'!$C$49)-YEAR('申込一覧表'!B78))</f>
      </c>
      <c r="Q78" s="144"/>
      <c r="R78" s="145">
        <f t="shared" si="45"/>
        <v>0</v>
      </c>
      <c r="S78" s="145">
        <f t="shared" si="46"/>
        <v>0</v>
      </c>
      <c r="T78" s="87">
        <f t="shared" si="47"/>
      </c>
      <c r="U78" s="87">
        <f t="shared" si="48"/>
      </c>
      <c r="V78" s="92">
        <f t="shared" si="67"/>
        <v>0</v>
      </c>
      <c r="W78" s="92">
        <f t="shared" si="68"/>
      </c>
      <c r="X78" s="87">
        <f t="shared" si="49"/>
        <v>0</v>
      </c>
      <c r="Y78" s="87">
        <f t="shared" si="43"/>
        <v>0</v>
      </c>
      <c r="Z78" s="87">
        <f t="shared" si="44"/>
      </c>
      <c r="AA78" s="87">
        <f t="shared" si="50"/>
      </c>
      <c r="AB78" s="145">
        <f t="shared" si="51"/>
        <v>0</v>
      </c>
      <c r="AC78" s="87">
        <f t="shared" si="52"/>
      </c>
      <c r="AD78" s="87">
        <v>5</v>
      </c>
      <c r="AE78" s="87" t="str">
        <f t="shared" si="53"/>
        <v> </v>
      </c>
      <c r="AF78" s="87" t="str">
        <f t="shared" si="54"/>
        <v>  </v>
      </c>
      <c r="AG78" s="87">
        <f t="shared" si="59"/>
      </c>
      <c r="AH78" s="87">
        <f t="shared" si="60"/>
      </c>
      <c r="AI78" s="87">
        <f t="shared" si="61"/>
      </c>
      <c r="AJ78" s="87">
        <f t="shared" si="62"/>
      </c>
      <c r="AK78" s="87">
        <f t="shared" si="63"/>
      </c>
      <c r="AL78" s="87">
        <f t="shared" si="64"/>
      </c>
      <c r="AM78" s="87">
        <f t="shared" si="55"/>
      </c>
      <c r="AN78" s="87">
        <f t="shared" si="56"/>
      </c>
      <c r="AO78" s="87">
        <f t="shared" si="65"/>
      </c>
      <c r="AP78" s="87">
        <f t="shared" si="66"/>
      </c>
      <c r="AQ78" s="87">
        <f t="shared" si="57"/>
        <v>0</v>
      </c>
      <c r="AR78" s="87" t="str">
        <f t="shared" si="24"/>
        <v>999:99.99</v>
      </c>
      <c r="AS78" s="87" t="str">
        <f t="shared" si="25"/>
        <v>999:99.99</v>
      </c>
      <c r="AT78" s="87" t="str">
        <f t="shared" si="26"/>
        <v>999:99.99</v>
      </c>
      <c r="AU78" s="87" t="str">
        <f t="shared" si="27"/>
        <v>999:99.99</v>
      </c>
    </row>
    <row r="79" spans="1:47" ht="16.5" customHeight="1">
      <c r="A79" s="134">
        <f t="shared" si="58"/>
      </c>
      <c r="B79" s="151"/>
      <c r="C79" s="152"/>
      <c r="D79" s="153"/>
      <c r="E79" s="153"/>
      <c r="F79" s="153"/>
      <c r="G79" s="153"/>
      <c r="H79" s="154"/>
      <c r="I79" s="155"/>
      <c r="J79" s="154"/>
      <c r="K79" s="155"/>
      <c r="L79" s="154"/>
      <c r="M79" s="155"/>
      <c r="N79" s="154"/>
      <c r="O79" s="155"/>
      <c r="P79" s="134">
        <f>IF(B79="","",YEAR('申込書'!$C$49)-YEAR('申込一覧表'!B79))</f>
      </c>
      <c r="Q79" s="144"/>
      <c r="R79" s="145">
        <f t="shared" si="45"/>
        <v>0</v>
      </c>
      <c r="S79" s="145">
        <f t="shared" si="46"/>
        <v>0</v>
      </c>
      <c r="T79" s="87">
        <f t="shared" si="47"/>
      </c>
      <c r="U79" s="87">
        <f t="shared" si="48"/>
      </c>
      <c r="V79" s="92">
        <f t="shared" si="67"/>
        <v>0</v>
      </c>
      <c r="W79" s="92">
        <f t="shared" si="68"/>
      </c>
      <c r="X79" s="87">
        <f t="shared" si="49"/>
        <v>0</v>
      </c>
      <c r="Y79" s="87">
        <f t="shared" si="43"/>
        <v>0</v>
      </c>
      <c r="Z79" s="87">
        <f t="shared" si="44"/>
      </c>
      <c r="AA79" s="87">
        <f t="shared" si="50"/>
      </c>
      <c r="AB79" s="145">
        <f t="shared" si="51"/>
        <v>0</v>
      </c>
      <c r="AC79" s="87">
        <f t="shared" si="52"/>
      </c>
      <c r="AD79" s="87">
        <v>5</v>
      </c>
      <c r="AE79" s="87" t="str">
        <f t="shared" si="53"/>
        <v> </v>
      </c>
      <c r="AF79" s="87" t="str">
        <f t="shared" si="54"/>
        <v>  </v>
      </c>
      <c r="AG79" s="87">
        <f t="shared" si="59"/>
      </c>
      <c r="AH79" s="87">
        <f t="shared" si="60"/>
      </c>
      <c r="AI79" s="87">
        <f t="shared" si="61"/>
      </c>
      <c r="AJ79" s="87">
        <f t="shared" si="62"/>
      </c>
      <c r="AK79" s="87">
        <f t="shared" si="63"/>
      </c>
      <c r="AL79" s="87">
        <f t="shared" si="64"/>
      </c>
      <c r="AM79" s="87">
        <f t="shared" si="55"/>
      </c>
      <c r="AN79" s="87">
        <f t="shared" si="56"/>
      </c>
      <c r="AO79" s="87">
        <f t="shared" si="65"/>
      </c>
      <c r="AP79" s="87">
        <f t="shared" si="66"/>
      </c>
      <c r="AQ79" s="87">
        <f t="shared" si="57"/>
        <v>0</v>
      </c>
      <c r="AR79" s="87" t="str">
        <f t="shared" si="24"/>
        <v>999:99.99</v>
      </c>
      <c r="AS79" s="87" t="str">
        <f t="shared" si="25"/>
        <v>999:99.99</v>
      </c>
      <c r="AT79" s="87" t="str">
        <f t="shared" si="26"/>
        <v>999:99.99</v>
      </c>
      <c r="AU79" s="87" t="str">
        <f t="shared" si="27"/>
        <v>999:99.99</v>
      </c>
    </row>
    <row r="80" spans="1:47" ht="16.5" customHeight="1">
      <c r="A80" s="134">
        <f t="shared" si="58"/>
      </c>
      <c r="B80" s="151"/>
      <c r="C80" s="152"/>
      <c r="D80" s="153"/>
      <c r="E80" s="153"/>
      <c r="F80" s="153"/>
      <c r="G80" s="153"/>
      <c r="H80" s="154"/>
      <c r="I80" s="155"/>
      <c r="J80" s="154"/>
      <c r="K80" s="155"/>
      <c r="L80" s="154"/>
      <c r="M80" s="155"/>
      <c r="N80" s="154"/>
      <c r="O80" s="155"/>
      <c r="P80" s="134">
        <f>IF(B80="","",YEAR('申込書'!$C$49)-YEAR('申込一覧表'!B80))</f>
      </c>
      <c r="Q80" s="144"/>
      <c r="R80" s="145">
        <f t="shared" si="45"/>
        <v>0</v>
      </c>
      <c r="S80" s="145">
        <f t="shared" si="46"/>
        <v>0</v>
      </c>
      <c r="T80" s="87">
        <f t="shared" si="47"/>
      </c>
      <c r="U80" s="87">
        <f t="shared" si="48"/>
      </c>
      <c r="V80" s="92">
        <f t="shared" si="67"/>
        <v>0</v>
      </c>
      <c r="W80" s="92">
        <f t="shared" si="68"/>
      </c>
      <c r="X80" s="87">
        <f t="shared" si="49"/>
        <v>0</v>
      </c>
      <c r="Y80" s="87">
        <f t="shared" si="43"/>
        <v>0</v>
      </c>
      <c r="Z80" s="87">
        <f t="shared" si="44"/>
      </c>
      <c r="AA80" s="87">
        <f t="shared" si="50"/>
      </c>
      <c r="AB80" s="145">
        <f t="shared" si="51"/>
        <v>0</v>
      </c>
      <c r="AC80" s="87">
        <f t="shared" si="52"/>
      </c>
      <c r="AD80" s="87">
        <v>5</v>
      </c>
      <c r="AE80" s="87" t="str">
        <f t="shared" si="53"/>
        <v> </v>
      </c>
      <c r="AF80" s="87" t="str">
        <f t="shared" si="54"/>
        <v>  </v>
      </c>
      <c r="AG80" s="87">
        <f t="shared" si="59"/>
      </c>
      <c r="AH80" s="87">
        <f t="shared" si="60"/>
      </c>
      <c r="AI80" s="87">
        <f t="shared" si="61"/>
      </c>
      <c r="AJ80" s="87">
        <f t="shared" si="62"/>
      </c>
      <c r="AK80" s="87">
        <f t="shared" si="63"/>
      </c>
      <c r="AL80" s="87">
        <f t="shared" si="64"/>
      </c>
      <c r="AM80" s="87">
        <f t="shared" si="55"/>
      </c>
      <c r="AN80" s="87">
        <f t="shared" si="56"/>
      </c>
      <c r="AO80" s="87">
        <f t="shared" si="65"/>
      </c>
      <c r="AP80" s="87">
        <f t="shared" si="66"/>
      </c>
      <c r="AQ80" s="87">
        <f t="shared" si="57"/>
        <v>0</v>
      </c>
      <c r="AR80" s="87" t="str">
        <f t="shared" si="24"/>
        <v>999:99.99</v>
      </c>
      <c r="AS80" s="87" t="str">
        <f t="shared" si="25"/>
        <v>999:99.99</v>
      </c>
      <c r="AT80" s="87" t="str">
        <f t="shared" si="26"/>
        <v>999:99.99</v>
      </c>
      <c r="AU80" s="87" t="str">
        <f t="shared" si="27"/>
        <v>999:99.99</v>
      </c>
    </row>
    <row r="81" spans="1:47" ht="16.5" customHeight="1">
      <c r="A81" s="134">
        <f t="shared" si="58"/>
      </c>
      <c r="B81" s="151"/>
      <c r="C81" s="152"/>
      <c r="D81" s="153"/>
      <c r="E81" s="153"/>
      <c r="F81" s="153"/>
      <c r="G81" s="153"/>
      <c r="H81" s="154"/>
      <c r="I81" s="155"/>
      <c r="J81" s="154"/>
      <c r="K81" s="155"/>
      <c r="L81" s="154"/>
      <c r="M81" s="155"/>
      <c r="N81" s="154"/>
      <c r="O81" s="155"/>
      <c r="P81" s="134">
        <f>IF(B81="","",YEAR('申込書'!$C$49)-YEAR('申込一覧表'!B81))</f>
      </c>
      <c r="Q81" s="144"/>
      <c r="R81" s="145">
        <f t="shared" si="45"/>
        <v>0</v>
      </c>
      <c r="S81" s="145">
        <f t="shared" si="46"/>
        <v>0</v>
      </c>
      <c r="T81" s="87">
        <f t="shared" si="47"/>
      </c>
      <c r="U81" s="87">
        <f t="shared" si="48"/>
      </c>
      <c r="V81" s="92">
        <f t="shared" si="67"/>
        <v>0</v>
      </c>
      <c r="W81" s="92">
        <f t="shared" si="68"/>
      </c>
      <c r="X81" s="87">
        <f t="shared" si="49"/>
        <v>0</v>
      </c>
      <c r="Y81" s="87">
        <f t="shared" si="43"/>
        <v>0</v>
      </c>
      <c r="Z81" s="87">
        <f t="shared" si="44"/>
      </c>
      <c r="AA81" s="87">
        <f t="shared" si="50"/>
      </c>
      <c r="AB81" s="145">
        <f t="shared" si="51"/>
        <v>0</v>
      </c>
      <c r="AC81" s="87">
        <f t="shared" si="52"/>
      </c>
      <c r="AD81" s="87">
        <v>5</v>
      </c>
      <c r="AE81" s="87" t="str">
        <f t="shared" si="53"/>
        <v> </v>
      </c>
      <c r="AF81" s="87" t="str">
        <f t="shared" si="54"/>
        <v>  </v>
      </c>
      <c r="AG81" s="87">
        <f t="shared" si="59"/>
      </c>
      <c r="AH81" s="87">
        <f t="shared" si="60"/>
      </c>
      <c r="AI81" s="87">
        <f t="shared" si="61"/>
      </c>
      <c r="AJ81" s="87">
        <f t="shared" si="62"/>
      </c>
      <c r="AK81" s="87">
        <f t="shared" si="63"/>
      </c>
      <c r="AL81" s="87">
        <f t="shared" si="64"/>
      </c>
      <c r="AM81" s="87">
        <f t="shared" si="55"/>
      </c>
      <c r="AN81" s="87">
        <f t="shared" si="56"/>
      </c>
      <c r="AO81" s="87">
        <f t="shared" si="65"/>
      </c>
      <c r="AP81" s="87">
        <f t="shared" si="66"/>
      </c>
      <c r="AQ81" s="87">
        <f t="shared" si="57"/>
        <v>0</v>
      </c>
      <c r="AR81" s="87" t="str">
        <f t="shared" si="24"/>
        <v>999:99.99</v>
      </c>
      <c r="AS81" s="87" t="str">
        <f t="shared" si="25"/>
        <v>999:99.99</v>
      </c>
      <c r="AT81" s="87" t="str">
        <f t="shared" si="26"/>
        <v>999:99.99</v>
      </c>
      <c r="AU81" s="87" t="str">
        <f t="shared" si="27"/>
        <v>999:99.99</v>
      </c>
    </row>
    <row r="82" spans="1:47" ht="16.5" customHeight="1">
      <c r="A82" s="134">
        <f t="shared" si="58"/>
      </c>
      <c r="B82" s="151"/>
      <c r="C82" s="152"/>
      <c r="D82" s="153"/>
      <c r="E82" s="153"/>
      <c r="F82" s="153"/>
      <c r="G82" s="153"/>
      <c r="H82" s="154"/>
      <c r="I82" s="155"/>
      <c r="J82" s="154"/>
      <c r="K82" s="155"/>
      <c r="L82" s="154"/>
      <c r="M82" s="155"/>
      <c r="N82" s="154"/>
      <c r="O82" s="155"/>
      <c r="P82" s="134">
        <f>IF(B82="","",YEAR('申込書'!$C$49)-YEAR('申込一覧表'!B82))</f>
      </c>
      <c r="Q82" s="144"/>
      <c r="R82" s="145">
        <f t="shared" si="45"/>
        <v>0</v>
      </c>
      <c r="S82" s="145">
        <f t="shared" si="46"/>
        <v>0</v>
      </c>
      <c r="T82" s="87">
        <f t="shared" si="47"/>
      </c>
      <c r="U82" s="87">
        <f t="shared" si="48"/>
      </c>
      <c r="V82" s="92">
        <f t="shared" si="67"/>
        <v>0</v>
      </c>
      <c r="W82" s="92">
        <f t="shared" si="68"/>
      </c>
      <c r="X82" s="87">
        <f t="shared" si="49"/>
        <v>0</v>
      </c>
      <c r="Y82" s="87">
        <f t="shared" si="43"/>
        <v>0</v>
      </c>
      <c r="Z82" s="87">
        <f t="shared" si="44"/>
      </c>
      <c r="AA82" s="87">
        <f t="shared" si="50"/>
      </c>
      <c r="AB82" s="145">
        <f t="shared" si="51"/>
        <v>0</v>
      </c>
      <c r="AC82" s="87">
        <f t="shared" si="52"/>
      </c>
      <c r="AD82" s="87">
        <v>5</v>
      </c>
      <c r="AE82" s="87" t="str">
        <f t="shared" si="53"/>
        <v> </v>
      </c>
      <c r="AF82" s="87" t="str">
        <f t="shared" si="54"/>
        <v>  </v>
      </c>
      <c r="AG82" s="87">
        <f t="shared" si="59"/>
      </c>
      <c r="AH82" s="87">
        <f t="shared" si="60"/>
      </c>
      <c r="AI82" s="87">
        <f t="shared" si="61"/>
      </c>
      <c r="AJ82" s="87">
        <f t="shared" si="62"/>
      </c>
      <c r="AK82" s="87">
        <f t="shared" si="63"/>
      </c>
      <c r="AL82" s="87">
        <f t="shared" si="64"/>
      </c>
      <c r="AM82" s="87">
        <f t="shared" si="55"/>
      </c>
      <c r="AN82" s="87">
        <f t="shared" si="56"/>
      </c>
      <c r="AO82" s="87">
        <f t="shared" si="65"/>
      </c>
      <c r="AP82" s="87">
        <f t="shared" si="66"/>
      </c>
      <c r="AQ82" s="87">
        <f t="shared" si="57"/>
        <v>0</v>
      </c>
      <c r="AR82" s="87" t="str">
        <f t="shared" si="24"/>
        <v>999:99.99</v>
      </c>
      <c r="AS82" s="87" t="str">
        <f t="shared" si="25"/>
        <v>999:99.99</v>
      </c>
      <c r="AT82" s="87" t="str">
        <f t="shared" si="26"/>
        <v>999:99.99</v>
      </c>
      <c r="AU82" s="87" t="str">
        <f t="shared" si="27"/>
        <v>999:99.99</v>
      </c>
    </row>
    <row r="83" spans="1:47" ht="16.5" customHeight="1">
      <c r="A83" s="134">
        <f t="shared" si="58"/>
      </c>
      <c r="B83" s="151"/>
      <c r="C83" s="152"/>
      <c r="D83" s="153"/>
      <c r="E83" s="153"/>
      <c r="F83" s="153"/>
      <c r="G83" s="153"/>
      <c r="H83" s="154"/>
      <c r="I83" s="155"/>
      <c r="J83" s="154"/>
      <c r="K83" s="155"/>
      <c r="L83" s="154"/>
      <c r="M83" s="155"/>
      <c r="N83" s="154"/>
      <c r="O83" s="155"/>
      <c r="P83" s="134">
        <f>IF(B83="","",YEAR('申込書'!$C$49)-YEAR('申込一覧表'!B83))</f>
      </c>
      <c r="Q83" s="144"/>
      <c r="R83" s="145">
        <f t="shared" si="45"/>
        <v>0</v>
      </c>
      <c r="S83" s="145">
        <f t="shared" si="46"/>
        <v>0</v>
      </c>
      <c r="T83" s="87">
        <f t="shared" si="47"/>
      </c>
      <c r="U83" s="87">
        <f t="shared" si="48"/>
      </c>
      <c r="V83" s="92">
        <f t="shared" si="67"/>
        <v>0</v>
      </c>
      <c r="W83" s="92">
        <f t="shared" si="68"/>
      </c>
      <c r="X83" s="87">
        <f t="shared" si="49"/>
        <v>0</v>
      </c>
      <c r="Y83" s="87">
        <f t="shared" si="43"/>
        <v>0</v>
      </c>
      <c r="Z83" s="87">
        <f t="shared" si="44"/>
      </c>
      <c r="AA83" s="87">
        <f t="shared" si="50"/>
      </c>
      <c r="AB83" s="145">
        <f t="shared" si="51"/>
        <v>0</v>
      </c>
      <c r="AC83" s="87">
        <f t="shared" si="52"/>
      </c>
      <c r="AD83" s="87">
        <v>5</v>
      </c>
      <c r="AE83" s="87" t="str">
        <f t="shared" si="53"/>
        <v> </v>
      </c>
      <c r="AF83" s="87" t="str">
        <f t="shared" si="54"/>
        <v>  </v>
      </c>
      <c r="AG83" s="87">
        <f t="shared" si="59"/>
      </c>
      <c r="AH83" s="87">
        <f t="shared" si="60"/>
      </c>
      <c r="AI83" s="87">
        <f t="shared" si="61"/>
      </c>
      <c r="AJ83" s="87">
        <f t="shared" si="62"/>
      </c>
      <c r="AK83" s="87">
        <f t="shared" si="63"/>
      </c>
      <c r="AL83" s="87">
        <f t="shared" si="64"/>
      </c>
      <c r="AM83" s="87">
        <f t="shared" si="55"/>
      </c>
      <c r="AN83" s="87">
        <f t="shared" si="56"/>
      </c>
      <c r="AO83" s="87">
        <f t="shared" si="65"/>
      </c>
      <c r="AP83" s="87">
        <f t="shared" si="66"/>
      </c>
      <c r="AQ83" s="87">
        <f t="shared" si="57"/>
        <v>0</v>
      </c>
      <c r="AR83" s="87" t="str">
        <f t="shared" si="24"/>
        <v>999:99.99</v>
      </c>
      <c r="AS83" s="87" t="str">
        <f t="shared" si="25"/>
        <v>999:99.99</v>
      </c>
      <c r="AT83" s="87" t="str">
        <f t="shared" si="26"/>
        <v>999:99.99</v>
      </c>
      <c r="AU83" s="87" t="str">
        <f t="shared" si="27"/>
        <v>999:99.99</v>
      </c>
    </row>
    <row r="84" spans="1:47" ht="16.5" customHeight="1">
      <c r="A84" s="134">
        <f t="shared" si="58"/>
      </c>
      <c r="B84" s="151"/>
      <c r="C84" s="152"/>
      <c r="D84" s="153"/>
      <c r="E84" s="153"/>
      <c r="F84" s="153"/>
      <c r="G84" s="153"/>
      <c r="H84" s="154"/>
      <c r="I84" s="155"/>
      <c r="J84" s="154"/>
      <c r="K84" s="155"/>
      <c r="L84" s="154"/>
      <c r="M84" s="155"/>
      <c r="N84" s="154"/>
      <c r="O84" s="155"/>
      <c r="P84" s="134">
        <f>IF(B84="","",YEAR('申込書'!$C$49)-YEAR('申込一覧表'!B84))</f>
      </c>
      <c r="Q84" s="144"/>
      <c r="R84" s="145">
        <f t="shared" si="45"/>
        <v>0</v>
      </c>
      <c r="S84" s="145">
        <f t="shared" si="46"/>
        <v>0</v>
      </c>
      <c r="T84" s="87">
        <f t="shared" si="47"/>
      </c>
      <c r="U84" s="87">
        <f t="shared" si="48"/>
      </c>
      <c r="V84" s="92">
        <f t="shared" si="67"/>
        <v>0</v>
      </c>
      <c r="W84" s="92">
        <f t="shared" si="68"/>
      </c>
      <c r="X84" s="87">
        <f t="shared" si="49"/>
        <v>0</v>
      </c>
      <c r="Y84" s="87">
        <f t="shared" si="43"/>
        <v>0</v>
      </c>
      <c r="Z84" s="87">
        <f t="shared" si="44"/>
      </c>
      <c r="AA84" s="87">
        <f t="shared" si="50"/>
      </c>
      <c r="AB84" s="145">
        <f t="shared" si="51"/>
        <v>0</v>
      </c>
      <c r="AC84" s="87">
        <f t="shared" si="52"/>
      </c>
      <c r="AD84" s="87">
        <v>5</v>
      </c>
      <c r="AE84" s="87" t="str">
        <f t="shared" si="53"/>
        <v> </v>
      </c>
      <c r="AF84" s="87" t="str">
        <f t="shared" si="54"/>
        <v>  </v>
      </c>
      <c r="AG84" s="87">
        <f t="shared" si="59"/>
      </c>
      <c r="AH84" s="87">
        <f t="shared" si="60"/>
      </c>
      <c r="AI84" s="87">
        <f t="shared" si="61"/>
      </c>
      <c r="AJ84" s="87">
        <f t="shared" si="62"/>
      </c>
      <c r="AK84" s="87">
        <f t="shared" si="63"/>
      </c>
      <c r="AL84" s="87">
        <f t="shared" si="64"/>
      </c>
      <c r="AM84" s="87">
        <f t="shared" si="55"/>
      </c>
      <c r="AN84" s="87">
        <f t="shared" si="56"/>
      </c>
      <c r="AO84" s="87">
        <f t="shared" si="65"/>
      </c>
      <c r="AP84" s="87">
        <f t="shared" si="66"/>
      </c>
      <c r="AQ84" s="87">
        <f t="shared" si="57"/>
        <v>0</v>
      </c>
      <c r="AR84" s="87" t="str">
        <f t="shared" si="24"/>
        <v>999:99.99</v>
      </c>
      <c r="AS84" s="87" t="str">
        <f t="shared" si="25"/>
        <v>999:99.99</v>
      </c>
      <c r="AT84" s="87" t="str">
        <f t="shared" si="26"/>
        <v>999:99.99</v>
      </c>
      <c r="AU84" s="87" t="str">
        <f t="shared" si="27"/>
        <v>999:99.99</v>
      </c>
    </row>
    <row r="85" spans="1:47" ht="16.5" customHeight="1">
      <c r="A85" s="134">
        <f t="shared" si="58"/>
      </c>
      <c r="B85" s="151"/>
      <c r="C85" s="152"/>
      <c r="D85" s="153"/>
      <c r="E85" s="153"/>
      <c r="F85" s="153"/>
      <c r="G85" s="153"/>
      <c r="H85" s="154"/>
      <c r="I85" s="155"/>
      <c r="J85" s="154"/>
      <c r="K85" s="155"/>
      <c r="L85" s="154"/>
      <c r="M85" s="155"/>
      <c r="N85" s="154"/>
      <c r="O85" s="155"/>
      <c r="P85" s="134">
        <f>IF(B85="","",YEAR('申込書'!$C$49)-YEAR('申込一覧表'!B85))</f>
      </c>
      <c r="Q85" s="144"/>
      <c r="R85" s="145">
        <f t="shared" si="45"/>
        <v>0</v>
      </c>
      <c r="S85" s="145">
        <f t="shared" si="46"/>
        <v>0</v>
      </c>
      <c r="T85" s="87">
        <f t="shared" si="47"/>
      </c>
      <c r="U85" s="87">
        <f t="shared" si="48"/>
      </c>
      <c r="V85" s="92">
        <f t="shared" si="67"/>
        <v>0</v>
      </c>
      <c r="W85" s="92">
        <f t="shared" si="68"/>
      </c>
      <c r="X85" s="87">
        <f t="shared" si="49"/>
        <v>0</v>
      </c>
      <c r="Y85" s="87">
        <f t="shared" si="43"/>
        <v>0</v>
      </c>
      <c r="Z85" s="87">
        <f t="shared" si="44"/>
      </c>
      <c r="AA85" s="87">
        <f t="shared" si="50"/>
      </c>
      <c r="AB85" s="145">
        <f t="shared" si="51"/>
        <v>0</v>
      </c>
      <c r="AC85" s="87">
        <f t="shared" si="52"/>
      </c>
      <c r="AD85" s="87">
        <v>5</v>
      </c>
      <c r="AE85" s="87" t="str">
        <f t="shared" si="53"/>
        <v> </v>
      </c>
      <c r="AF85" s="87" t="str">
        <f t="shared" si="54"/>
        <v>  </v>
      </c>
      <c r="AG85" s="87">
        <f t="shared" si="59"/>
      </c>
      <c r="AH85" s="87">
        <f t="shared" si="60"/>
      </c>
      <c r="AI85" s="87">
        <f t="shared" si="61"/>
      </c>
      <c r="AJ85" s="87">
        <f t="shared" si="62"/>
      </c>
      <c r="AK85" s="87">
        <f t="shared" si="63"/>
      </c>
      <c r="AL85" s="87">
        <f t="shared" si="64"/>
      </c>
      <c r="AM85" s="87">
        <f t="shared" si="55"/>
      </c>
      <c r="AN85" s="87">
        <f t="shared" si="56"/>
      </c>
      <c r="AO85" s="87">
        <f t="shared" si="65"/>
      </c>
      <c r="AP85" s="87">
        <f t="shared" si="66"/>
      </c>
      <c r="AQ85" s="87">
        <f t="shared" si="57"/>
        <v>0</v>
      </c>
      <c r="AR85" s="87" t="str">
        <f t="shared" si="24"/>
        <v>999:99.99</v>
      </c>
      <c r="AS85" s="87" t="str">
        <f t="shared" si="25"/>
        <v>999:99.99</v>
      </c>
      <c r="AT85" s="87" t="str">
        <f t="shared" si="26"/>
        <v>999:99.99</v>
      </c>
      <c r="AU85" s="87" t="str">
        <f t="shared" si="27"/>
        <v>999:99.99</v>
      </c>
    </row>
    <row r="86" spans="1:47" ht="16.5" customHeight="1">
      <c r="A86" s="134">
        <f t="shared" si="58"/>
      </c>
      <c r="B86" s="151"/>
      <c r="C86" s="152"/>
      <c r="D86" s="153"/>
      <c r="E86" s="153"/>
      <c r="F86" s="153"/>
      <c r="G86" s="153"/>
      <c r="H86" s="154"/>
      <c r="I86" s="155"/>
      <c r="J86" s="154"/>
      <c r="K86" s="155"/>
      <c r="L86" s="154"/>
      <c r="M86" s="155"/>
      <c r="N86" s="154"/>
      <c r="O86" s="155"/>
      <c r="P86" s="134">
        <f>IF(B86="","",YEAR('申込書'!$C$49)-YEAR('申込一覧表'!B86))</f>
      </c>
      <c r="Q86" s="144"/>
      <c r="R86" s="145">
        <f t="shared" si="45"/>
        <v>0</v>
      </c>
      <c r="S86" s="145">
        <f t="shared" si="46"/>
        <v>0</v>
      </c>
      <c r="T86" s="87">
        <f t="shared" si="47"/>
      </c>
      <c r="U86" s="87">
        <f t="shared" si="48"/>
      </c>
      <c r="V86" s="92">
        <f t="shared" si="67"/>
        <v>0</v>
      </c>
      <c r="W86" s="92">
        <f t="shared" si="68"/>
      </c>
      <c r="X86" s="87">
        <f t="shared" si="49"/>
        <v>0</v>
      </c>
      <c r="Y86" s="87">
        <f t="shared" si="43"/>
        <v>0</v>
      </c>
      <c r="Z86" s="87">
        <f t="shared" si="44"/>
      </c>
      <c r="AA86" s="87">
        <f t="shared" si="50"/>
      </c>
      <c r="AB86" s="145">
        <f t="shared" si="51"/>
        <v>0</v>
      </c>
      <c r="AC86" s="87">
        <f t="shared" si="52"/>
      </c>
      <c r="AD86" s="87">
        <v>5</v>
      </c>
      <c r="AE86" s="87" t="str">
        <f t="shared" si="53"/>
        <v> </v>
      </c>
      <c r="AF86" s="87" t="str">
        <f t="shared" si="54"/>
        <v>  </v>
      </c>
      <c r="AG86" s="87">
        <f t="shared" si="59"/>
      </c>
      <c r="AH86" s="87">
        <f t="shared" si="60"/>
      </c>
      <c r="AI86" s="87">
        <f t="shared" si="61"/>
      </c>
      <c r="AJ86" s="87">
        <f t="shared" si="62"/>
      </c>
      <c r="AK86" s="87">
        <f t="shared" si="63"/>
      </c>
      <c r="AL86" s="87">
        <f t="shared" si="64"/>
      </c>
      <c r="AM86" s="87">
        <f t="shared" si="55"/>
      </c>
      <c r="AN86" s="87">
        <f t="shared" si="56"/>
      </c>
      <c r="AO86" s="87">
        <f t="shared" si="65"/>
      </c>
      <c r="AP86" s="87">
        <f t="shared" si="66"/>
      </c>
      <c r="AQ86" s="87">
        <f t="shared" si="57"/>
        <v>0</v>
      </c>
      <c r="AR86" s="87" t="str">
        <f t="shared" si="24"/>
        <v>999:99.99</v>
      </c>
      <c r="AS86" s="87" t="str">
        <f t="shared" si="25"/>
        <v>999:99.99</v>
      </c>
      <c r="AT86" s="87" t="str">
        <f t="shared" si="26"/>
        <v>999:99.99</v>
      </c>
      <c r="AU86" s="87" t="str">
        <f t="shared" si="27"/>
        <v>999:99.99</v>
      </c>
    </row>
    <row r="87" spans="1:47" ht="16.5" customHeight="1">
      <c r="A87" s="134">
        <f t="shared" si="58"/>
      </c>
      <c r="B87" s="151"/>
      <c r="C87" s="152"/>
      <c r="D87" s="153"/>
      <c r="E87" s="153"/>
      <c r="F87" s="153"/>
      <c r="G87" s="153"/>
      <c r="H87" s="154"/>
      <c r="I87" s="155"/>
      <c r="J87" s="154"/>
      <c r="K87" s="155"/>
      <c r="L87" s="154"/>
      <c r="M87" s="155"/>
      <c r="N87" s="154"/>
      <c r="O87" s="155"/>
      <c r="P87" s="134">
        <f>IF(B87="","",YEAR('申込書'!$C$49)-YEAR('申込一覧表'!B87))</f>
      </c>
      <c r="Q87" s="144"/>
      <c r="R87" s="145">
        <f t="shared" si="45"/>
        <v>0</v>
      </c>
      <c r="S87" s="145">
        <f t="shared" si="46"/>
        <v>0</v>
      </c>
      <c r="T87" s="87">
        <f t="shared" si="47"/>
      </c>
      <c r="U87" s="87">
        <f t="shared" si="48"/>
      </c>
      <c r="V87" s="92">
        <f t="shared" si="67"/>
        <v>0</v>
      </c>
      <c r="W87" s="92">
        <f t="shared" si="68"/>
      </c>
      <c r="X87" s="87">
        <f t="shared" si="49"/>
        <v>0</v>
      </c>
      <c r="Y87" s="87">
        <f t="shared" si="43"/>
        <v>0</v>
      </c>
      <c r="Z87" s="87">
        <f t="shared" si="44"/>
      </c>
      <c r="AA87" s="87">
        <f t="shared" si="50"/>
      </c>
      <c r="AB87" s="145">
        <f t="shared" si="51"/>
        <v>0</v>
      </c>
      <c r="AC87" s="87">
        <f t="shared" si="52"/>
      </c>
      <c r="AD87" s="87">
        <v>5</v>
      </c>
      <c r="AE87" s="87" t="str">
        <f t="shared" si="53"/>
        <v> </v>
      </c>
      <c r="AF87" s="87" t="str">
        <f t="shared" si="54"/>
        <v>  </v>
      </c>
      <c r="AG87" s="87">
        <f t="shared" si="59"/>
      </c>
      <c r="AH87" s="87">
        <f t="shared" si="60"/>
      </c>
      <c r="AI87" s="87">
        <f t="shared" si="61"/>
      </c>
      <c r="AJ87" s="87">
        <f t="shared" si="62"/>
      </c>
      <c r="AK87" s="87">
        <f t="shared" si="63"/>
      </c>
      <c r="AL87" s="87">
        <f t="shared" si="64"/>
      </c>
      <c r="AM87" s="87">
        <f t="shared" si="55"/>
      </c>
      <c r="AN87" s="87">
        <f t="shared" si="56"/>
      </c>
      <c r="AO87" s="87">
        <f t="shared" si="65"/>
      </c>
      <c r="AP87" s="87">
        <f t="shared" si="66"/>
      </c>
      <c r="AQ87" s="87">
        <f t="shared" si="57"/>
        <v>0</v>
      </c>
      <c r="AR87" s="87" t="str">
        <f t="shared" si="24"/>
        <v>999:99.99</v>
      </c>
      <c r="AS87" s="87" t="str">
        <f t="shared" si="25"/>
        <v>999:99.99</v>
      </c>
      <c r="AT87" s="87" t="str">
        <f t="shared" si="26"/>
        <v>999:99.99</v>
      </c>
      <c r="AU87" s="87" t="str">
        <f t="shared" si="27"/>
        <v>999:99.99</v>
      </c>
    </row>
    <row r="88" spans="1:47" ht="16.5" customHeight="1">
      <c r="A88" s="134">
        <f t="shared" si="58"/>
      </c>
      <c r="B88" s="151"/>
      <c r="C88" s="152"/>
      <c r="D88" s="153"/>
      <c r="E88" s="153"/>
      <c r="F88" s="153"/>
      <c r="G88" s="153"/>
      <c r="H88" s="154"/>
      <c r="I88" s="155"/>
      <c r="J88" s="154"/>
      <c r="K88" s="155"/>
      <c r="L88" s="154"/>
      <c r="M88" s="155"/>
      <c r="N88" s="154"/>
      <c r="O88" s="155"/>
      <c r="P88" s="134">
        <f>IF(B88="","",YEAR('申込書'!$C$49)-YEAR('申込一覧表'!B88))</f>
      </c>
      <c r="Q88" s="144"/>
      <c r="R88" s="145">
        <f t="shared" si="45"/>
        <v>0</v>
      </c>
      <c r="S88" s="145">
        <f t="shared" si="46"/>
        <v>0</v>
      </c>
      <c r="T88" s="87">
        <f t="shared" si="47"/>
      </c>
      <c r="U88" s="87">
        <f t="shared" si="48"/>
      </c>
      <c r="V88" s="92">
        <f t="shared" si="67"/>
        <v>0</v>
      </c>
      <c r="W88" s="92">
        <f t="shared" si="68"/>
      </c>
      <c r="X88" s="87">
        <f t="shared" si="49"/>
        <v>0</v>
      </c>
      <c r="Y88" s="87">
        <f t="shared" si="43"/>
        <v>0</v>
      </c>
      <c r="Z88" s="87">
        <f t="shared" si="44"/>
      </c>
      <c r="AA88" s="87">
        <f t="shared" si="50"/>
      </c>
      <c r="AB88" s="145">
        <f t="shared" si="51"/>
        <v>0</v>
      </c>
      <c r="AC88" s="87">
        <f t="shared" si="52"/>
      </c>
      <c r="AD88" s="87">
        <v>5</v>
      </c>
      <c r="AE88" s="87" t="str">
        <f t="shared" si="53"/>
        <v> </v>
      </c>
      <c r="AF88" s="87" t="str">
        <f t="shared" si="54"/>
        <v>  </v>
      </c>
      <c r="AG88" s="87">
        <f t="shared" si="59"/>
      </c>
      <c r="AH88" s="87">
        <f t="shared" si="60"/>
      </c>
      <c r="AI88" s="87">
        <f t="shared" si="61"/>
      </c>
      <c r="AJ88" s="87">
        <f t="shared" si="62"/>
      </c>
      <c r="AK88" s="87">
        <f t="shared" si="63"/>
      </c>
      <c r="AL88" s="87">
        <f t="shared" si="64"/>
      </c>
      <c r="AM88" s="87">
        <f t="shared" si="55"/>
      </c>
      <c r="AN88" s="87">
        <f t="shared" si="56"/>
      </c>
      <c r="AO88" s="87">
        <f t="shared" si="65"/>
      </c>
      <c r="AP88" s="87">
        <f t="shared" si="66"/>
      </c>
      <c r="AQ88" s="87">
        <f t="shared" si="57"/>
        <v>0</v>
      </c>
      <c r="AR88" s="87" t="str">
        <f t="shared" si="24"/>
        <v>999:99.99</v>
      </c>
      <c r="AS88" s="87" t="str">
        <f t="shared" si="25"/>
        <v>999:99.99</v>
      </c>
      <c r="AT88" s="87" t="str">
        <f t="shared" si="26"/>
        <v>999:99.99</v>
      </c>
      <c r="AU88" s="87" t="str">
        <f t="shared" si="27"/>
        <v>999:99.99</v>
      </c>
    </row>
    <row r="89" spans="1:47" ht="16.5" customHeight="1">
      <c r="A89" s="134">
        <f t="shared" si="58"/>
      </c>
      <c r="B89" s="151"/>
      <c r="C89" s="152"/>
      <c r="D89" s="153"/>
      <c r="E89" s="153"/>
      <c r="F89" s="153"/>
      <c r="G89" s="153"/>
      <c r="H89" s="154"/>
      <c r="I89" s="155"/>
      <c r="J89" s="154"/>
      <c r="K89" s="155"/>
      <c r="L89" s="154"/>
      <c r="M89" s="155"/>
      <c r="N89" s="154"/>
      <c r="O89" s="155"/>
      <c r="P89" s="134">
        <f>IF(B89="","",YEAR('申込書'!$C$49)-YEAR('申込一覧表'!B89))</f>
      </c>
      <c r="Q89" s="144"/>
      <c r="R89" s="145">
        <f t="shared" si="45"/>
        <v>0</v>
      </c>
      <c r="S89" s="145">
        <f t="shared" si="46"/>
        <v>0</v>
      </c>
      <c r="T89" s="87">
        <f t="shared" si="47"/>
      </c>
      <c r="U89" s="87">
        <f t="shared" si="48"/>
      </c>
      <c r="V89" s="92">
        <f t="shared" si="67"/>
        <v>0</v>
      </c>
      <c r="W89" s="92">
        <f t="shared" si="68"/>
      </c>
      <c r="X89" s="87">
        <f t="shared" si="49"/>
        <v>0</v>
      </c>
      <c r="Y89" s="87">
        <f t="shared" si="43"/>
        <v>0</v>
      </c>
      <c r="Z89" s="87">
        <f t="shared" si="44"/>
      </c>
      <c r="AA89" s="87">
        <f t="shared" si="50"/>
      </c>
      <c r="AB89" s="145">
        <f t="shared" si="51"/>
        <v>0</v>
      </c>
      <c r="AC89" s="87">
        <f t="shared" si="52"/>
      </c>
      <c r="AD89" s="87">
        <v>5</v>
      </c>
      <c r="AE89" s="87" t="str">
        <f t="shared" si="53"/>
        <v> </v>
      </c>
      <c r="AF89" s="87" t="str">
        <f t="shared" si="54"/>
        <v>  </v>
      </c>
      <c r="AG89" s="87">
        <f t="shared" si="59"/>
      </c>
      <c r="AH89" s="87">
        <f t="shared" si="60"/>
      </c>
      <c r="AI89" s="87">
        <f t="shared" si="61"/>
      </c>
      <c r="AJ89" s="87">
        <f t="shared" si="62"/>
      </c>
      <c r="AK89" s="87">
        <f t="shared" si="63"/>
      </c>
      <c r="AL89" s="87">
        <f t="shared" si="64"/>
      </c>
      <c r="AM89" s="87">
        <f t="shared" si="55"/>
      </c>
      <c r="AN89" s="87">
        <f t="shared" si="56"/>
      </c>
      <c r="AO89" s="87">
        <f t="shared" si="65"/>
      </c>
      <c r="AP89" s="87">
        <f t="shared" si="66"/>
      </c>
      <c r="AQ89" s="87">
        <f t="shared" si="57"/>
        <v>0</v>
      </c>
      <c r="AR89" s="87" t="str">
        <f t="shared" si="24"/>
        <v>999:99.99</v>
      </c>
      <c r="AS89" s="87" t="str">
        <f t="shared" si="25"/>
        <v>999:99.99</v>
      </c>
      <c r="AT89" s="87" t="str">
        <f t="shared" si="26"/>
        <v>999:99.99</v>
      </c>
      <c r="AU89" s="87" t="str">
        <f t="shared" si="27"/>
        <v>999:99.99</v>
      </c>
    </row>
    <row r="90" spans="1:47" ht="16.5" customHeight="1">
      <c r="A90" s="134">
        <f t="shared" si="58"/>
      </c>
      <c r="B90" s="151"/>
      <c r="C90" s="152"/>
      <c r="D90" s="153"/>
      <c r="E90" s="153"/>
      <c r="F90" s="153"/>
      <c r="G90" s="153"/>
      <c r="H90" s="154"/>
      <c r="I90" s="155"/>
      <c r="J90" s="154"/>
      <c r="K90" s="155"/>
      <c r="L90" s="154"/>
      <c r="M90" s="155"/>
      <c r="N90" s="154"/>
      <c r="O90" s="155"/>
      <c r="P90" s="134">
        <f>IF(B90="","",YEAR('申込書'!$C$49)-YEAR('申込一覧表'!B90))</f>
      </c>
      <c r="Q90" s="144"/>
      <c r="R90" s="145">
        <f t="shared" si="45"/>
        <v>0</v>
      </c>
      <c r="S90" s="145">
        <f t="shared" si="46"/>
        <v>0</v>
      </c>
      <c r="T90" s="87">
        <f t="shared" si="47"/>
      </c>
      <c r="U90" s="87">
        <f t="shared" si="48"/>
      </c>
      <c r="V90" s="92">
        <f t="shared" si="67"/>
        <v>0</v>
      </c>
      <c r="W90" s="92">
        <f t="shared" si="68"/>
      </c>
      <c r="X90" s="87">
        <f t="shared" si="49"/>
        <v>0</v>
      </c>
      <c r="Y90" s="87">
        <f t="shared" si="43"/>
        <v>0</v>
      </c>
      <c r="Z90" s="87">
        <f t="shared" si="44"/>
      </c>
      <c r="AA90" s="87">
        <f t="shared" si="50"/>
      </c>
      <c r="AB90" s="145">
        <f t="shared" si="51"/>
        <v>0</v>
      </c>
      <c r="AC90" s="87">
        <f t="shared" si="52"/>
      </c>
      <c r="AD90" s="87">
        <v>5</v>
      </c>
      <c r="AE90" s="87" t="str">
        <f t="shared" si="53"/>
        <v> </v>
      </c>
      <c r="AF90" s="87" t="str">
        <f t="shared" si="54"/>
        <v>  </v>
      </c>
      <c r="AG90" s="87">
        <f t="shared" si="59"/>
      </c>
      <c r="AH90" s="87">
        <f t="shared" si="60"/>
      </c>
      <c r="AI90" s="87">
        <f t="shared" si="61"/>
      </c>
      <c r="AJ90" s="87">
        <f t="shared" si="62"/>
      </c>
      <c r="AK90" s="87">
        <f t="shared" si="63"/>
      </c>
      <c r="AL90" s="87">
        <f t="shared" si="64"/>
      </c>
      <c r="AM90" s="87">
        <f t="shared" si="55"/>
      </c>
      <c r="AN90" s="87">
        <f t="shared" si="56"/>
      </c>
      <c r="AO90" s="87">
        <f t="shared" si="65"/>
      </c>
      <c r="AP90" s="87">
        <f t="shared" si="66"/>
      </c>
      <c r="AQ90" s="87">
        <f t="shared" si="57"/>
        <v>0</v>
      </c>
      <c r="AR90" s="87" t="str">
        <f t="shared" si="24"/>
        <v>999:99.99</v>
      </c>
      <c r="AS90" s="87" t="str">
        <f t="shared" si="25"/>
        <v>999:99.99</v>
      </c>
      <c r="AT90" s="87" t="str">
        <f t="shared" si="26"/>
        <v>999:99.99</v>
      </c>
      <c r="AU90" s="87" t="str">
        <f t="shared" si="27"/>
        <v>999:99.99</v>
      </c>
    </row>
    <row r="91" spans="1:47" ht="16.5" customHeight="1">
      <c r="A91" s="134">
        <f t="shared" si="58"/>
      </c>
      <c r="B91" s="151"/>
      <c r="C91" s="152"/>
      <c r="D91" s="153"/>
      <c r="E91" s="153"/>
      <c r="F91" s="153"/>
      <c r="G91" s="153"/>
      <c r="H91" s="154"/>
      <c r="I91" s="155"/>
      <c r="J91" s="154"/>
      <c r="K91" s="155"/>
      <c r="L91" s="154"/>
      <c r="M91" s="155"/>
      <c r="N91" s="154"/>
      <c r="O91" s="155"/>
      <c r="P91" s="134">
        <f>IF(B91="","",YEAR('申込書'!$C$49)-YEAR('申込一覧表'!B91))</f>
      </c>
      <c r="Q91" s="144"/>
      <c r="R91" s="145">
        <f t="shared" si="45"/>
        <v>0</v>
      </c>
      <c r="S91" s="145">
        <f t="shared" si="46"/>
        <v>0</v>
      </c>
      <c r="T91" s="87">
        <f t="shared" si="47"/>
      </c>
      <c r="U91" s="87">
        <f t="shared" si="48"/>
      </c>
      <c r="V91" s="92">
        <f t="shared" si="67"/>
        <v>0</v>
      </c>
      <c r="W91" s="92">
        <f t="shared" si="68"/>
      </c>
      <c r="X91" s="87">
        <f t="shared" si="49"/>
        <v>0</v>
      </c>
      <c r="Y91" s="87">
        <f t="shared" si="43"/>
        <v>0</v>
      </c>
      <c r="Z91" s="87">
        <f t="shared" si="44"/>
      </c>
      <c r="AA91" s="87">
        <f t="shared" si="50"/>
      </c>
      <c r="AB91" s="145">
        <f t="shared" si="51"/>
        <v>0</v>
      </c>
      <c r="AC91" s="87">
        <f t="shared" si="52"/>
      </c>
      <c r="AD91" s="87">
        <v>5</v>
      </c>
      <c r="AE91" s="87" t="str">
        <f t="shared" si="53"/>
        <v> </v>
      </c>
      <c r="AF91" s="87" t="str">
        <f t="shared" si="54"/>
        <v>  </v>
      </c>
      <c r="AG91" s="87">
        <f t="shared" si="59"/>
      </c>
      <c r="AH91" s="87">
        <f t="shared" si="60"/>
      </c>
      <c r="AI91" s="87">
        <f t="shared" si="61"/>
      </c>
      <c r="AJ91" s="87">
        <f t="shared" si="62"/>
      </c>
      <c r="AK91" s="87">
        <f t="shared" si="63"/>
      </c>
      <c r="AL91" s="87">
        <f t="shared" si="64"/>
      </c>
      <c r="AM91" s="87">
        <f t="shared" si="55"/>
      </c>
      <c r="AN91" s="87">
        <f t="shared" si="56"/>
      </c>
      <c r="AO91" s="87">
        <f t="shared" si="65"/>
      </c>
      <c r="AP91" s="87">
        <f t="shared" si="66"/>
      </c>
      <c r="AQ91" s="87">
        <f t="shared" si="57"/>
        <v>0</v>
      </c>
      <c r="AR91" s="87" t="str">
        <f aca="true" t="shared" si="69" ref="AR91:AR106">IF(I91="","999:99.99"," "&amp;LEFT(RIGHT("  "&amp;TEXT(I91,"0.00"),7),2)&amp;":"&amp;RIGHT(TEXT(I91,"0.00"),5))</f>
        <v>999:99.99</v>
      </c>
      <c r="AS91" s="87" t="str">
        <f aca="true" t="shared" si="70" ref="AS91:AS106">IF(K91="","999:99.99"," "&amp;LEFT(RIGHT("  "&amp;TEXT(K91,"0.00"),7),2)&amp;":"&amp;RIGHT(TEXT(K91,"0.00"),5))</f>
        <v>999:99.99</v>
      </c>
      <c r="AT91" s="87" t="str">
        <f aca="true" t="shared" si="71" ref="AT91:AT106">IF(M91="","999:99.99"," "&amp;LEFT(RIGHT("  "&amp;TEXT(M91,"0.00"),7),2)&amp;":"&amp;RIGHT(TEXT(M91,"0.00"),5))</f>
        <v>999:99.99</v>
      </c>
      <c r="AU91" s="87" t="str">
        <f aca="true" t="shared" si="72" ref="AU91:AU106">IF(O91="","999:99.99"," "&amp;LEFT(RIGHT("  "&amp;TEXT(O91,"0.00"),7),2)&amp;":"&amp;RIGHT(TEXT(O91,"0.00"),5))</f>
        <v>999:99.99</v>
      </c>
    </row>
    <row r="92" spans="1:47" ht="16.5" customHeight="1">
      <c r="A92" s="134">
        <f t="shared" si="58"/>
      </c>
      <c r="B92" s="151"/>
      <c r="C92" s="152"/>
      <c r="D92" s="153"/>
      <c r="E92" s="153"/>
      <c r="F92" s="153"/>
      <c r="G92" s="153"/>
      <c r="H92" s="154"/>
      <c r="I92" s="155"/>
      <c r="J92" s="154"/>
      <c r="K92" s="155"/>
      <c r="L92" s="154"/>
      <c r="M92" s="155"/>
      <c r="N92" s="154"/>
      <c r="O92" s="155"/>
      <c r="P92" s="134">
        <f>IF(B92="","",YEAR('申込書'!$C$49)-YEAR('申込一覧表'!B92))</f>
      </c>
      <c r="Q92" s="144"/>
      <c r="R92" s="145">
        <f t="shared" si="45"/>
        <v>0</v>
      </c>
      <c r="S92" s="145">
        <f t="shared" si="46"/>
        <v>0</v>
      </c>
      <c r="T92" s="87">
        <f t="shared" si="47"/>
      </c>
      <c r="U92" s="87">
        <f t="shared" si="48"/>
      </c>
      <c r="V92" s="92">
        <f t="shared" si="67"/>
        <v>0</v>
      </c>
      <c r="W92" s="92">
        <f t="shared" si="68"/>
      </c>
      <c r="X92" s="87">
        <f t="shared" si="49"/>
        <v>0</v>
      </c>
      <c r="Y92" s="87">
        <f t="shared" si="43"/>
        <v>0</v>
      </c>
      <c r="Z92" s="87">
        <f t="shared" si="44"/>
      </c>
      <c r="AA92" s="87">
        <f t="shared" si="50"/>
      </c>
      <c r="AB92" s="145">
        <f t="shared" si="51"/>
        <v>0</v>
      </c>
      <c r="AC92" s="87">
        <f t="shared" si="52"/>
      </c>
      <c r="AD92" s="87">
        <v>5</v>
      </c>
      <c r="AE92" s="87" t="str">
        <f t="shared" si="53"/>
        <v> </v>
      </c>
      <c r="AF92" s="87" t="str">
        <f t="shared" si="54"/>
        <v>  </v>
      </c>
      <c r="AG92" s="87">
        <f t="shared" si="59"/>
      </c>
      <c r="AH92" s="87">
        <f t="shared" si="60"/>
      </c>
      <c r="AI92" s="87">
        <f t="shared" si="61"/>
      </c>
      <c r="AJ92" s="87">
        <f t="shared" si="62"/>
      </c>
      <c r="AK92" s="87">
        <f t="shared" si="63"/>
      </c>
      <c r="AL92" s="87">
        <f t="shared" si="64"/>
      </c>
      <c r="AM92" s="87">
        <f t="shared" si="55"/>
      </c>
      <c r="AN92" s="87">
        <f t="shared" si="56"/>
      </c>
      <c r="AO92" s="87">
        <f t="shared" si="65"/>
      </c>
      <c r="AP92" s="87">
        <f t="shared" si="66"/>
      </c>
      <c r="AQ92" s="87">
        <f t="shared" si="57"/>
        <v>0</v>
      </c>
      <c r="AR92" s="87" t="str">
        <f t="shared" si="69"/>
        <v>999:99.99</v>
      </c>
      <c r="AS92" s="87" t="str">
        <f t="shared" si="70"/>
        <v>999:99.99</v>
      </c>
      <c r="AT92" s="87" t="str">
        <f t="shared" si="71"/>
        <v>999:99.99</v>
      </c>
      <c r="AU92" s="87" t="str">
        <f t="shared" si="72"/>
        <v>999:99.99</v>
      </c>
    </row>
    <row r="93" spans="1:47" ht="16.5" customHeight="1">
      <c r="A93" s="134">
        <f t="shared" si="58"/>
      </c>
      <c r="B93" s="151"/>
      <c r="C93" s="152"/>
      <c r="D93" s="153"/>
      <c r="E93" s="153"/>
      <c r="F93" s="153"/>
      <c r="G93" s="153"/>
      <c r="H93" s="154"/>
      <c r="I93" s="155"/>
      <c r="J93" s="154"/>
      <c r="K93" s="155"/>
      <c r="L93" s="154"/>
      <c r="M93" s="155"/>
      <c r="N93" s="154"/>
      <c r="O93" s="155"/>
      <c r="P93" s="134">
        <f>IF(B93="","",YEAR('申込書'!$C$49)-YEAR('申込一覧表'!B93))</f>
      </c>
      <c r="Q93" s="144"/>
      <c r="R93" s="145">
        <f t="shared" si="45"/>
        <v>0</v>
      </c>
      <c r="S93" s="145">
        <f t="shared" si="46"/>
        <v>0</v>
      </c>
      <c r="T93" s="87">
        <f t="shared" si="47"/>
      </c>
      <c r="U93" s="87">
        <f t="shared" si="48"/>
      </c>
      <c r="V93" s="92">
        <f t="shared" si="67"/>
        <v>0</v>
      </c>
      <c r="W93" s="92">
        <f t="shared" si="68"/>
      </c>
      <c r="X93" s="87">
        <f t="shared" si="49"/>
        <v>0</v>
      </c>
      <c r="Y93" s="87">
        <f t="shared" si="43"/>
        <v>0</v>
      </c>
      <c r="Z93" s="87">
        <f t="shared" si="44"/>
      </c>
      <c r="AA93" s="87">
        <f t="shared" si="50"/>
      </c>
      <c r="AB93" s="145">
        <f t="shared" si="51"/>
        <v>0</v>
      </c>
      <c r="AC93" s="87">
        <f t="shared" si="52"/>
      </c>
      <c r="AD93" s="87">
        <v>5</v>
      </c>
      <c r="AE93" s="87" t="str">
        <f t="shared" si="53"/>
        <v> </v>
      </c>
      <c r="AF93" s="87" t="str">
        <f t="shared" si="54"/>
        <v>  </v>
      </c>
      <c r="AG93" s="87">
        <f t="shared" si="59"/>
      </c>
      <c r="AH93" s="87">
        <f t="shared" si="60"/>
      </c>
      <c r="AI93" s="87">
        <f t="shared" si="61"/>
      </c>
      <c r="AJ93" s="87">
        <f t="shared" si="62"/>
      </c>
      <c r="AK93" s="87">
        <f t="shared" si="63"/>
      </c>
      <c r="AL93" s="87">
        <f t="shared" si="64"/>
      </c>
      <c r="AM93" s="87">
        <f t="shared" si="55"/>
      </c>
      <c r="AN93" s="87">
        <f t="shared" si="56"/>
      </c>
      <c r="AO93" s="87">
        <f t="shared" si="65"/>
      </c>
      <c r="AP93" s="87">
        <f t="shared" si="66"/>
      </c>
      <c r="AQ93" s="87">
        <f t="shared" si="57"/>
        <v>0</v>
      </c>
      <c r="AR93" s="87" t="str">
        <f t="shared" si="69"/>
        <v>999:99.99</v>
      </c>
      <c r="AS93" s="87" t="str">
        <f t="shared" si="70"/>
        <v>999:99.99</v>
      </c>
      <c r="AT93" s="87" t="str">
        <f t="shared" si="71"/>
        <v>999:99.99</v>
      </c>
      <c r="AU93" s="87" t="str">
        <f t="shared" si="72"/>
        <v>999:99.99</v>
      </c>
    </row>
    <row r="94" spans="1:47" ht="16.5" customHeight="1">
      <c r="A94" s="134">
        <f t="shared" si="58"/>
      </c>
      <c r="B94" s="151"/>
      <c r="C94" s="152"/>
      <c r="D94" s="153"/>
      <c r="E94" s="153"/>
      <c r="F94" s="153"/>
      <c r="G94" s="153"/>
      <c r="H94" s="154"/>
      <c r="I94" s="155"/>
      <c r="J94" s="154"/>
      <c r="K94" s="155"/>
      <c r="L94" s="154"/>
      <c r="M94" s="155"/>
      <c r="N94" s="154"/>
      <c r="O94" s="155"/>
      <c r="P94" s="134">
        <f>IF(B94="","",YEAR('申込書'!$C$49)-YEAR('申込一覧表'!B94))</f>
      </c>
      <c r="Q94" s="144"/>
      <c r="R94" s="145">
        <f t="shared" si="45"/>
        <v>0</v>
      </c>
      <c r="S94" s="145">
        <f t="shared" si="46"/>
        <v>0</v>
      </c>
      <c r="T94" s="87">
        <f t="shared" si="47"/>
      </c>
      <c r="U94" s="87">
        <f t="shared" si="48"/>
      </c>
      <c r="V94" s="92">
        <f t="shared" si="67"/>
        <v>0</v>
      </c>
      <c r="W94" s="92">
        <f t="shared" si="68"/>
      </c>
      <c r="X94" s="87">
        <f t="shared" si="49"/>
        <v>0</v>
      </c>
      <c r="Y94" s="87">
        <f t="shared" si="43"/>
        <v>0</v>
      </c>
      <c r="Z94" s="87">
        <f t="shared" si="44"/>
      </c>
      <c r="AA94" s="87">
        <f t="shared" si="50"/>
      </c>
      <c r="AB94" s="145">
        <f t="shared" si="51"/>
        <v>0</v>
      </c>
      <c r="AC94" s="87">
        <f t="shared" si="52"/>
      </c>
      <c r="AD94" s="87">
        <v>5</v>
      </c>
      <c r="AE94" s="87" t="str">
        <f t="shared" si="53"/>
        <v> </v>
      </c>
      <c r="AF94" s="87" t="str">
        <f t="shared" si="54"/>
        <v>  </v>
      </c>
      <c r="AG94" s="87">
        <f t="shared" si="59"/>
      </c>
      <c r="AH94" s="87">
        <f t="shared" si="60"/>
      </c>
      <c r="AI94" s="87">
        <f t="shared" si="61"/>
      </c>
      <c r="AJ94" s="87">
        <f t="shared" si="62"/>
      </c>
      <c r="AK94" s="87">
        <f t="shared" si="63"/>
      </c>
      <c r="AL94" s="87">
        <f t="shared" si="64"/>
      </c>
      <c r="AM94" s="87">
        <f t="shared" si="55"/>
      </c>
      <c r="AN94" s="87">
        <f t="shared" si="56"/>
      </c>
      <c r="AO94" s="87">
        <f t="shared" si="65"/>
      </c>
      <c r="AP94" s="87">
        <f t="shared" si="66"/>
      </c>
      <c r="AQ94" s="87">
        <f t="shared" si="57"/>
        <v>0</v>
      </c>
      <c r="AR94" s="87" t="str">
        <f t="shared" si="69"/>
        <v>999:99.99</v>
      </c>
      <c r="AS94" s="87" t="str">
        <f t="shared" si="70"/>
        <v>999:99.99</v>
      </c>
      <c r="AT94" s="87" t="str">
        <f t="shared" si="71"/>
        <v>999:99.99</v>
      </c>
      <c r="AU94" s="87" t="str">
        <f t="shared" si="72"/>
        <v>999:99.99</v>
      </c>
    </row>
    <row r="95" spans="1:47" ht="16.5" customHeight="1">
      <c r="A95" s="134">
        <f t="shared" si="58"/>
      </c>
      <c r="B95" s="151"/>
      <c r="C95" s="152"/>
      <c r="D95" s="153"/>
      <c r="E95" s="153"/>
      <c r="F95" s="153"/>
      <c r="G95" s="153"/>
      <c r="H95" s="154"/>
      <c r="I95" s="155"/>
      <c r="J95" s="154"/>
      <c r="K95" s="155"/>
      <c r="L95" s="154"/>
      <c r="M95" s="155"/>
      <c r="N95" s="154"/>
      <c r="O95" s="155"/>
      <c r="P95" s="134">
        <f>IF(B95="","",YEAR('申込書'!$C$49)-YEAR('申込一覧表'!B95))</f>
      </c>
      <c r="Q95" s="144"/>
      <c r="R95" s="145">
        <f t="shared" si="45"/>
        <v>0</v>
      </c>
      <c r="S95" s="145">
        <f t="shared" si="46"/>
        <v>0</v>
      </c>
      <c r="T95" s="87">
        <f t="shared" si="47"/>
      </c>
      <c r="U95" s="87">
        <f t="shared" si="48"/>
      </c>
      <c r="V95" s="92">
        <f t="shared" si="67"/>
        <v>0</v>
      </c>
      <c r="W95" s="92">
        <f t="shared" si="68"/>
      </c>
      <c r="X95" s="87">
        <f t="shared" si="49"/>
        <v>0</v>
      </c>
      <c r="Y95" s="87">
        <f t="shared" si="43"/>
        <v>0</v>
      </c>
      <c r="Z95" s="87">
        <f t="shared" si="44"/>
      </c>
      <c r="AA95" s="87">
        <f t="shared" si="50"/>
      </c>
      <c r="AB95" s="145">
        <f t="shared" si="51"/>
        <v>0</v>
      </c>
      <c r="AC95" s="87">
        <f t="shared" si="52"/>
      </c>
      <c r="AD95" s="87">
        <v>5</v>
      </c>
      <c r="AE95" s="87" t="str">
        <f t="shared" si="53"/>
        <v> </v>
      </c>
      <c r="AF95" s="87" t="str">
        <f t="shared" si="54"/>
        <v>  </v>
      </c>
      <c r="AG95" s="87">
        <f t="shared" si="59"/>
      </c>
      <c r="AH95" s="87">
        <f t="shared" si="60"/>
      </c>
      <c r="AI95" s="87">
        <f t="shared" si="61"/>
      </c>
      <c r="AJ95" s="87">
        <f t="shared" si="62"/>
      </c>
      <c r="AK95" s="87">
        <f t="shared" si="63"/>
      </c>
      <c r="AL95" s="87">
        <f t="shared" si="64"/>
      </c>
      <c r="AM95" s="87">
        <f t="shared" si="55"/>
      </c>
      <c r="AN95" s="87">
        <f t="shared" si="56"/>
      </c>
      <c r="AO95" s="87">
        <f t="shared" si="65"/>
      </c>
      <c r="AP95" s="87">
        <f t="shared" si="66"/>
      </c>
      <c r="AQ95" s="87">
        <f t="shared" si="57"/>
        <v>0</v>
      </c>
      <c r="AR95" s="87" t="str">
        <f t="shared" si="69"/>
        <v>999:99.99</v>
      </c>
      <c r="AS95" s="87" t="str">
        <f t="shared" si="70"/>
        <v>999:99.99</v>
      </c>
      <c r="AT95" s="87" t="str">
        <f t="shared" si="71"/>
        <v>999:99.99</v>
      </c>
      <c r="AU95" s="87" t="str">
        <f t="shared" si="72"/>
        <v>999:99.99</v>
      </c>
    </row>
    <row r="96" spans="1:47" ht="16.5" customHeight="1">
      <c r="A96" s="134">
        <f t="shared" si="58"/>
      </c>
      <c r="B96" s="151"/>
      <c r="C96" s="152"/>
      <c r="D96" s="153"/>
      <c r="E96" s="153"/>
      <c r="F96" s="153"/>
      <c r="G96" s="153"/>
      <c r="H96" s="154"/>
      <c r="I96" s="155"/>
      <c r="J96" s="154"/>
      <c r="K96" s="155"/>
      <c r="L96" s="154"/>
      <c r="M96" s="155"/>
      <c r="N96" s="154"/>
      <c r="O96" s="155"/>
      <c r="P96" s="134">
        <f>IF(B96="","",YEAR('申込書'!$C$49)-YEAR('申込一覧表'!B96))</f>
      </c>
      <c r="Q96" s="144"/>
      <c r="R96" s="145">
        <f t="shared" si="45"/>
        <v>0</v>
      </c>
      <c r="S96" s="145">
        <f t="shared" si="46"/>
        <v>0</v>
      </c>
      <c r="T96" s="87">
        <f t="shared" si="47"/>
      </c>
      <c r="U96" s="87">
        <f t="shared" si="48"/>
      </c>
      <c r="V96" s="92">
        <f t="shared" si="67"/>
        <v>0</v>
      </c>
      <c r="W96" s="92">
        <f t="shared" si="68"/>
      </c>
      <c r="X96" s="87">
        <f t="shared" si="49"/>
        <v>0</v>
      </c>
      <c r="Y96" s="87">
        <f t="shared" si="43"/>
        <v>0</v>
      </c>
      <c r="Z96" s="87">
        <f t="shared" si="44"/>
      </c>
      <c r="AA96" s="87">
        <f t="shared" si="50"/>
      </c>
      <c r="AB96" s="145">
        <f t="shared" si="51"/>
        <v>0</v>
      </c>
      <c r="AC96" s="87">
        <f t="shared" si="52"/>
      </c>
      <c r="AD96" s="87">
        <v>5</v>
      </c>
      <c r="AE96" s="87" t="str">
        <f t="shared" si="53"/>
        <v> </v>
      </c>
      <c r="AF96" s="87" t="str">
        <f t="shared" si="54"/>
        <v>  </v>
      </c>
      <c r="AG96" s="87">
        <f t="shared" si="59"/>
      </c>
      <c r="AH96" s="87">
        <f t="shared" si="60"/>
      </c>
      <c r="AI96" s="87">
        <f t="shared" si="61"/>
      </c>
      <c r="AJ96" s="87">
        <f t="shared" si="62"/>
      </c>
      <c r="AK96" s="87">
        <f t="shared" si="63"/>
      </c>
      <c r="AL96" s="87">
        <f t="shared" si="64"/>
      </c>
      <c r="AM96" s="87">
        <f t="shared" si="55"/>
      </c>
      <c r="AN96" s="87">
        <f t="shared" si="56"/>
      </c>
      <c r="AO96" s="87">
        <f t="shared" si="65"/>
      </c>
      <c r="AP96" s="87">
        <f t="shared" si="66"/>
      </c>
      <c r="AQ96" s="87">
        <f t="shared" si="57"/>
        <v>0</v>
      </c>
      <c r="AR96" s="87" t="str">
        <f t="shared" si="69"/>
        <v>999:99.99</v>
      </c>
      <c r="AS96" s="87" t="str">
        <f t="shared" si="70"/>
        <v>999:99.99</v>
      </c>
      <c r="AT96" s="87" t="str">
        <f t="shared" si="71"/>
        <v>999:99.99</v>
      </c>
      <c r="AU96" s="87" t="str">
        <f t="shared" si="72"/>
        <v>999:99.99</v>
      </c>
    </row>
    <row r="97" spans="1:47" ht="16.5" customHeight="1">
      <c r="A97" s="134">
        <f t="shared" si="58"/>
      </c>
      <c r="B97" s="151"/>
      <c r="C97" s="152"/>
      <c r="D97" s="153"/>
      <c r="E97" s="153"/>
      <c r="F97" s="153"/>
      <c r="G97" s="153"/>
      <c r="H97" s="154"/>
      <c r="I97" s="155"/>
      <c r="J97" s="154"/>
      <c r="K97" s="155"/>
      <c r="L97" s="154"/>
      <c r="M97" s="155"/>
      <c r="N97" s="154"/>
      <c r="O97" s="155"/>
      <c r="P97" s="134">
        <f>IF(B97="","",YEAR('申込書'!$C$49)-YEAR('申込一覧表'!B97))</f>
      </c>
      <c r="Q97" s="144"/>
      <c r="R97" s="145">
        <f t="shared" si="45"/>
        <v>0</v>
      </c>
      <c r="S97" s="145">
        <f t="shared" si="46"/>
        <v>0</v>
      </c>
      <c r="T97" s="87">
        <f t="shared" si="47"/>
      </c>
      <c r="U97" s="87">
        <f t="shared" si="48"/>
      </c>
      <c r="V97" s="92">
        <f t="shared" si="67"/>
        <v>0</v>
      </c>
      <c r="W97" s="92">
        <f t="shared" si="68"/>
      </c>
      <c r="X97" s="87">
        <f t="shared" si="49"/>
        <v>0</v>
      </c>
      <c r="Y97" s="87">
        <f t="shared" si="43"/>
        <v>0</v>
      </c>
      <c r="Z97" s="87">
        <f t="shared" si="44"/>
      </c>
      <c r="AA97" s="87">
        <f t="shared" si="50"/>
      </c>
      <c r="AB97" s="145">
        <f t="shared" si="51"/>
        <v>0</v>
      </c>
      <c r="AC97" s="87">
        <f t="shared" si="52"/>
      </c>
      <c r="AD97" s="87">
        <v>5</v>
      </c>
      <c r="AE97" s="87" t="str">
        <f t="shared" si="53"/>
        <v> </v>
      </c>
      <c r="AF97" s="87" t="str">
        <f t="shared" si="54"/>
        <v>  </v>
      </c>
      <c r="AG97" s="87">
        <f t="shared" si="59"/>
      </c>
      <c r="AH97" s="87">
        <f t="shared" si="60"/>
      </c>
      <c r="AI97" s="87">
        <f t="shared" si="61"/>
      </c>
      <c r="AJ97" s="87">
        <f t="shared" si="62"/>
      </c>
      <c r="AK97" s="87">
        <f t="shared" si="63"/>
      </c>
      <c r="AL97" s="87">
        <f t="shared" si="64"/>
      </c>
      <c r="AM97" s="87">
        <f t="shared" si="55"/>
      </c>
      <c r="AN97" s="87">
        <f t="shared" si="56"/>
      </c>
      <c r="AO97" s="87">
        <f t="shared" si="65"/>
      </c>
      <c r="AP97" s="87">
        <f t="shared" si="66"/>
      </c>
      <c r="AQ97" s="87">
        <f t="shared" si="57"/>
        <v>0</v>
      </c>
      <c r="AR97" s="87" t="str">
        <f t="shared" si="69"/>
        <v>999:99.99</v>
      </c>
      <c r="AS97" s="87" t="str">
        <f t="shared" si="70"/>
        <v>999:99.99</v>
      </c>
      <c r="AT97" s="87" t="str">
        <f t="shared" si="71"/>
        <v>999:99.99</v>
      </c>
      <c r="AU97" s="87" t="str">
        <f t="shared" si="72"/>
        <v>999:99.99</v>
      </c>
    </row>
    <row r="98" spans="1:47" ht="16.5" customHeight="1">
      <c r="A98" s="134">
        <f t="shared" si="58"/>
      </c>
      <c r="B98" s="151"/>
      <c r="C98" s="152"/>
      <c r="D98" s="153"/>
      <c r="E98" s="153"/>
      <c r="F98" s="153"/>
      <c r="G98" s="153"/>
      <c r="H98" s="154"/>
      <c r="I98" s="155"/>
      <c r="J98" s="154"/>
      <c r="K98" s="155"/>
      <c r="L98" s="154"/>
      <c r="M98" s="155"/>
      <c r="N98" s="154"/>
      <c r="O98" s="155"/>
      <c r="P98" s="134">
        <f>IF(B98="","",YEAR('申込書'!$C$49)-YEAR('申込一覧表'!B98))</f>
      </c>
      <c r="Q98" s="144"/>
      <c r="R98" s="145">
        <f t="shared" si="45"/>
        <v>0</v>
      </c>
      <c r="S98" s="145">
        <f t="shared" si="46"/>
        <v>0</v>
      </c>
      <c r="T98" s="87">
        <f t="shared" si="47"/>
      </c>
      <c r="U98" s="87">
        <f t="shared" si="48"/>
      </c>
      <c r="V98" s="92">
        <f t="shared" si="67"/>
        <v>0</v>
      </c>
      <c r="W98" s="92">
        <f t="shared" si="68"/>
      </c>
      <c r="X98" s="87">
        <f t="shared" si="49"/>
        <v>0</v>
      </c>
      <c r="Y98" s="87">
        <f t="shared" si="43"/>
        <v>0</v>
      </c>
      <c r="Z98" s="87">
        <f t="shared" si="44"/>
      </c>
      <c r="AA98" s="87">
        <f t="shared" si="50"/>
      </c>
      <c r="AB98" s="145">
        <f t="shared" si="51"/>
        <v>0</v>
      </c>
      <c r="AC98" s="87">
        <f t="shared" si="52"/>
      </c>
      <c r="AD98" s="87">
        <v>5</v>
      </c>
      <c r="AE98" s="87" t="str">
        <f t="shared" si="53"/>
        <v> </v>
      </c>
      <c r="AF98" s="87" t="str">
        <f t="shared" si="54"/>
        <v>  </v>
      </c>
      <c r="AG98" s="87">
        <f t="shared" si="59"/>
      </c>
      <c r="AH98" s="87">
        <f t="shared" si="60"/>
      </c>
      <c r="AI98" s="87">
        <f t="shared" si="61"/>
      </c>
      <c r="AJ98" s="87">
        <f t="shared" si="62"/>
      </c>
      <c r="AK98" s="87">
        <f t="shared" si="63"/>
      </c>
      <c r="AL98" s="87">
        <f t="shared" si="64"/>
      </c>
      <c r="AM98" s="87">
        <f t="shared" si="55"/>
      </c>
      <c r="AN98" s="87">
        <f t="shared" si="56"/>
      </c>
      <c r="AO98" s="87">
        <f t="shared" si="65"/>
      </c>
      <c r="AP98" s="87">
        <f t="shared" si="66"/>
      </c>
      <c r="AQ98" s="87">
        <f t="shared" si="57"/>
        <v>0</v>
      </c>
      <c r="AR98" s="87" t="str">
        <f t="shared" si="69"/>
        <v>999:99.99</v>
      </c>
      <c r="AS98" s="87" t="str">
        <f t="shared" si="70"/>
        <v>999:99.99</v>
      </c>
      <c r="AT98" s="87" t="str">
        <f t="shared" si="71"/>
        <v>999:99.99</v>
      </c>
      <c r="AU98" s="87" t="str">
        <f t="shared" si="72"/>
        <v>999:99.99</v>
      </c>
    </row>
    <row r="99" spans="1:47" ht="16.5" customHeight="1">
      <c r="A99" s="134">
        <f t="shared" si="58"/>
      </c>
      <c r="B99" s="151"/>
      <c r="C99" s="152"/>
      <c r="D99" s="153"/>
      <c r="E99" s="153"/>
      <c r="F99" s="153"/>
      <c r="G99" s="153"/>
      <c r="H99" s="154"/>
      <c r="I99" s="155"/>
      <c r="J99" s="154"/>
      <c r="K99" s="155"/>
      <c r="L99" s="154"/>
      <c r="M99" s="155"/>
      <c r="N99" s="154"/>
      <c r="O99" s="155"/>
      <c r="P99" s="134">
        <f>IF(B99="","",YEAR('申込書'!$C$49)-YEAR('申込一覧表'!B99))</f>
      </c>
      <c r="Q99" s="144"/>
      <c r="R99" s="145">
        <f t="shared" si="45"/>
        <v>0</v>
      </c>
      <c r="S99" s="145">
        <f t="shared" si="46"/>
        <v>0</v>
      </c>
      <c r="T99" s="87">
        <f t="shared" si="47"/>
      </c>
      <c r="U99" s="87">
        <f t="shared" si="48"/>
      </c>
      <c r="V99" s="92">
        <f t="shared" si="67"/>
        <v>0</v>
      </c>
      <c r="W99" s="92">
        <f t="shared" si="68"/>
      </c>
      <c r="X99" s="87">
        <f t="shared" si="49"/>
        <v>0</v>
      </c>
      <c r="Y99" s="87">
        <f t="shared" si="43"/>
        <v>0</v>
      </c>
      <c r="Z99" s="87">
        <f t="shared" si="44"/>
      </c>
      <c r="AA99" s="87">
        <f t="shared" si="50"/>
      </c>
      <c r="AB99" s="145">
        <f t="shared" si="51"/>
        <v>0</v>
      </c>
      <c r="AC99" s="87">
        <f t="shared" si="52"/>
      </c>
      <c r="AD99" s="87">
        <v>5</v>
      </c>
      <c r="AE99" s="87" t="str">
        <f t="shared" si="53"/>
        <v> </v>
      </c>
      <c r="AF99" s="87" t="str">
        <f t="shared" si="54"/>
        <v>  </v>
      </c>
      <c r="AG99" s="87">
        <f t="shared" si="59"/>
      </c>
      <c r="AH99" s="87">
        <f t="shared" si="60"/>
      </c>
      <c r="AI99" s="87">
        <f t="shared" si="61"/>
      </c>
      <c r="AJ99" s="87">
        <f t="shared" si="62"/>
      </c>
      <c r="AK99" s="87">
        <f t="shared" si="63"/>
      </c>
      <c r="AL99" s="87">
        <f t="shared" si="64"/>
      </c>
      <c r="AM99" s="87">
        <f t="shared" si="55"/>
      </c>
      <c r="AN99" s="87">
        <f t="shared" si="56"/>
      </c>
      <c r="AO99" s="87">
        <f t="shared" si="65"/>
      </c>
      <c r="AP99" s="87">
        <f t="shared" si="66"/>
      </c>
      <c r="AQ99" s="87">
        <f t="shared" si="57"/>
        <v>0</v>
      </c>
      <c r="AR99" s="87" t="str">
        <f t="shared" si="69"/>
        <v>999:99.99</v>
      </c>
      <c r="AS99" s="87" t="str">
        <f t="shared" si="70"/>
        <v>999:99.99</v>
      </c>
      <c r="AT99" s="87" t="str">
        <f t="shared" si="71"/>
        <v>999:99.99</v>
      </c>
      <c r="AU99" s="87" t="str">
        <f t="shared" si="72"/>
        <v>999:99.99</v>
      </c>
    </row>
    <row r="100" spans="1:47" ht="16.5" customHeight="1">
      <c r="A100" s="134">
        <f t="shared" si="58"/>
      </c>
      <c r="B100" s="151"/>
      <c r="C100" s="152"/>
      <c r="D100" s="153"/>
      <c r="E100" s="153"/>
      <c r="F100" s="153"/>
      <c r="G100" s="153"/>
      <c r="H100" s="154"/>
      <c r="I100" s="155"/>
      <c r="J100" s="154"/>
      <c r="K100" s="155"/>
      <c r="L100" s="154"/>
      <c r="M100" s="155"/>
      <c r="N100" s="154"/>
      <c r="O100" s="155"/>
      <c r="P100" s="134">
        <f>IF(B100="","",YEAR('申込書'!$C$49)-YEAR('申込一覧表'!B100))</f>
      </c>
      <c r="Q100" s="144"/>
      <c r="R100" s="145">
        <f t="shared" si="45"/>
        <v>0</v>
      </c>
      <c r="S100" s="145">
        <f t="shared" si="46"/>
        <v>0</v>
      </c>
      <c r="T100" s="87">
        <f t="shared" si="47"/>
      </c>
      <c r="U100" s="87">
        <f t="shared" si="48"/>
      </c>
      <c r="V100" s="92">
        <f t="shared" si="67"/>
        <v>0</v>
      </c>
      <c r="W100" s="92">
        <f t="shared" si="68"/>
      </c>
      <c r="X100" s="87">
        <f t="shared" si="49"/>
        <v>0</v>
      </c>
      <c r="Y100" s="87">
        <f t="shared" si="43"/>
        <v>0</v>
      </c>
      <c r="Z100" s="87">
        <f t="shared" si="44"/>
      </c>
      <c r="AA100" s="87">
        <f t="shared" si="50"/>
      </c>
      <c r="AB100" s="145">
        <f t="shared" si="51"/>
        <v>0</v>
      </c>
      <c r="AC100" s="87">
        <f t="shared" si="52"/>
      </c>
      <c r="AD100" s="87">
        <v>5</v>
      </c>
      <c r="AE100" s="87" t="str">
        <f t="shared" si="53"/>
        <v> </v>
      </c>
      <c r="AF100" s="87" t="str">
        <f t="shared" si="54"/>
        <v>  </v>
      </c>
      <c r="AG100" s="87">
        <f t="shared" si="59"/>
      </c>
      <c r="AH100" s="87">
        <f t="shared" si="60"/>
      </c>
      <c r="AI100" s="87">
        <f t="shared" si="61"/>
      </c>
      <c r="AJ100" s="87">
        <f t="shared" si="62"/>
      </c>
      <c r="AK100" s="87">
        <f t="shared" si="63"/>
      </c>
      <c r="AL100" s="87">
        <f t="shared" si="64"/>
      </c>
      <c r="AM100" s="87">
        <f t="shared" si="55"/>
      </c>
      <c r="AN100" s="87">
        <f t="shared" si="56"/>
      </c>
      <c r="AO100" s="87">
        <f t="shared" si="65"/>
      </c>
      <c r="AP100" s="87">
        <f t="shared" si="66"/>
      </c>
      <c r="AQ100" s="87">
        <f t="shared" si="57"/>
        <v>0</v>
      </c>
      <c r="AR100" s="87" t="str">
        <f t="shared" si="69"/>
        <v>999:99.99</v>
      </c>
      <c r="AS100" s="87" t="str">
        <f t="shared" si="70"/>
        <v>999:99.99</v>
      </c>
      <c r="AT100" s="87" t="str">
        <f t="shared" si="71"/>
        <v>999:99.99</v>
      </c>
      <c r="AU100" s="87" t="str">
        <f t="shared" si="72"/>
        <v>999:99.99</v>
      </c>
    </row>
    <row r="101" spans="1:47" ht="16.5" customHeight="1">
      <c r="A101" s="134">
        <f t="shared" si="58"/>
      </c>
      <c r="B101" s="151"/>
      <c r="C101" s="152"/>
      <c r="D101" s="153"/>
      <c r="E101" s="153"/>
      <c r="F101" s="153"/>
      <c r="G101" s="153"/>
      <c r="H101" s="154"/>
      <c r="I101" s="155"/>
      <c r="J101" s="154"/>
      <c r="K101" s="155"/>
      <c r="L101" s="154"/>
      <c r="M101" s="155"/>
      <c r="N101" s="154"/>
      <c r="O101" s="155"/>
      <c r="P101" s="134">
        <f>IF(B101="","",YEAR('申込書'!$C$49)-YEAR('申込一覧表'!B101))</f>
      </c>
      <c r="Q101" s="144"/>
      <c r="R101" s="145">
        <f t="shared" si="45"/>
        <v>0</v>
      </c>
      <c r="S101" s="145">
        <f t="shared" si="46"/>
        <v>0</v>
      </c>
      <c r="T101" s="87">
        <f t="shared" si="47"/>
      </c>
      <c r="U101" s="87">
        <f t="shared" si="48"/>
      </c>
      <c r="V101" s="92">
        <f t="shared" si="67"/>
        <v>0</v>
      </c>
      <c r="W101" s="92">
        <f t="shared" si="68"/>
      </c>
      <c r="X101" s="87">
        <f t="shared" si="49"/>
        <v>0</v>
      </c>
      <c r="Y101" s="87">
        <f t="shared" si="43"/>
        <v>0</v>
      </c>
      <c r="Z101" s="87">
        <f t="shared" si="44"/>
      </c>
      <c r="AA101" s="87">
        <f t="shared" si="50"/>
      </c>
      <c r="AB101" s="145">
        <f t="shared" si="51"/>
        <v>0</v>
      </c>
      <c r="AC101" s="87">
        <f t="shared" si="52"/>
      </c>
      <c r="AD101" s="87">
        <v>5</v>
      </c>
      <c r="AE101" s="87" t="str">
        <f t="shared" si="53"/>
        <v> </v>
      </c>
      <c r="AF101" s="87" t="str">
        <f t="shared" si="54"/>
        <v>  </v>
      </c>
      <c r="AG101" s="87">
        <f t="shared" si="59"/>
      </c>
      <c r="AH101" s="87">
        <f t="shared" si="60"/>
      </c>
      <c r="AI101" s="87">
        <f t="shared" si="61"/>
      </c>
      <c r="AJ101" s="87">
        <f t="shared" si="62"/>
      </c>
      <c r="AK101" s="87">
        <f t="shared" si="63"/>
      </c>
      <c r="AL101" s="87">
        <f t="shared" si="64"/>
      </c>
      <c r="AM101" s="87">
        <f t="shared" si="55"/>
      </c>
      <c r="AN101" s="87">
        <f t="shared" si="56"/>
      </c>
      <c r="AO101" s="87">
        <f t="shared" si="65"/>
      </c>
      <c r="AP101" s="87">
        <f t="shared" si="66"/>
      </c>
      <c r="AQ101" s="87">
        <f t="shared" si="57"/>
        <v>0</v>
      </c>
      <c r="AR101" s="87" t="str">
        <f t="shared" si="69"/>
        <v>999:99.99</v>
      </c>
      <c r="AS101" s="87" t="str">
        <f t="shared" si="70"/>
        <v>999:99.99</v>
      </c>
      <c r="AT101" s="87" t="str">
        <f t="shared" si="71"/>
        <v>999:99.99</v>
      </c>
      <c r="AU101" s="87" t="str">
        <f t="shared" si="72"/>
        <v>999:99.99</v>
      </c>
    </row>
    <row r="102" spans="1:47" ht="16.5" customHeight="1">
      <c r="A102" s="134">
        <f t="shared" si="58"/>
      </c>
      <c r="B102" s="151"/>
      <c r="C102" s="152"/>
      <c r="D102" s="153"/>
      <c r="E102" s="153"/>
      <c r="F102" s="153"/>
      <c r="G102" s="153"/>
      <c r="H102" s="154"/>
      <c r="I102" s="155"/>
      <c r="J102" s="154"/>
      <c r="K102" s="155"/>
      <c r="L102" s="154"/>
      <c r="M102" s="155"/>
      <c r="N102" s="154"/>
      <c r="O102" s="155"/>
      <c r="P102" s="134">
        <f>IF(B102="","",YEAR('申込書'!$C$49)-YEAR('申込一覧表'!B102))</f>
      </c>
      <c r="Q102" s="144"/>
      <c r="R102" s="145">
        <f t="shared" si="45"/>
        <v>0</v>
      </c>
      <c r="S102" s="145">
        <f t="shared" si="46"/>
        <v>0</v>
      </c>
      <c r="T102" s="87">
        <f t="shared" si="47"/>
      </c>
      <c r="U102" s="87">
        <f t="shared" si="48"/>
      </c>
      <c r="V102" s="92">
        <f t="shared" si="67"/>
        <v>0</v>
      </c>
      <c r="W102" s="92">
        <f t="shared" si="68"/>
      </c>
      <c r="X102" s="87">
        <f t="shared" si="49"/>
        <v>0</v>
      </c>
      <c r="Y102" s="87">
        <f t="shared" si="43"/>
        <v>0</v>
      </c>
      <c r="Z102" s="87">
        <f t="shared" si="44"/>
      </c>
      <c r="AA102" s="87">
        <f t="shared" si="50"/>
      </c>
      <c r="AB102" s="145">
        <f t="shared" si="51"/>
        <v>0</v>
      </c>
      <c r="AC102" s="87">
        <f t="shared" si="52"/>
      </c>
      <c r="AD102" s="87">
        <v>5</v>
      </c>
      <c r="AE102" s="87" t="str">
        <f t="shared" si="53"/>
        <v> </v>
      </c>
      <c r="AF102" s="87" t="str">
        <f t="shared" si="54"/>
        <v>  </v>
      </c>
      <c r="AG102" s="87">
        <f t="shared" si="59"/>
      </c>
      <c r="AH102" s="87">
        <f t="shared" si="60"/>
      </c>
      <c r="AI102" s="87">
        <f t="shared" si="61"/>
      </c>
      <c r="AJ102" s="87">
        <f t="shared" si="62"/>
      </c>
      <c r="AK102" s="87">
        <f t="shared" si="63"/>
      </c>
      <c r="AL102" s="87">
        <f t="shared" si="64"/>
      </c>
      <c r="AM102" s="87">
        <f t="shared" si="55"/>
      </c>
      <c r="AN102" s="87">
        <f t="shared" si="56"/>
      </c>
      <c r="AO102" s="87">
        <f t="shared" si="65"/>
      </c>
      <c r="AP102" s="87">
        <f t="shared" si="66"/>
      </c>
      <c r="AQ102" s="87">
        <f t="shared" si="57"/>
        <v>0</v>
      </c>
      <c r="AR102" s="87" t="str">
        <f t="shared" si="69"/>
        <v>999:99.99</v>
      </c>
      <c r="AS102" s="87" t="str">
        <f t="shared" si="70"/>
        <v>999:99.99</v>
      </c>
      <c r="AT102" s="87" t="str">
        <f t="shared" si="71"/>
        <v>999:99.99</v>
      </c>
      <c r="AU102" s="87" t="str">
        <f t="shared" si="72"/>
        <v>999:99.99</v>
      </c>
    </row>
    <row r="103" spans="1:47" ht="16.5" customHeight="1">
      <c r="A103" s="134">
        <f t="shared" si="58"/>
      </c>
      <c r="B103" s="151"/>
      <c r="C103" s="152"/>
      <c r="D103" s="153"/>
      <c r="E103" s="153"/>
      <c r="F103" s="153"/>
      <c r="G103" s="153"/>
      <c r="H103" s="154"/>
      <c r="I103" s="155"/>
      <c r="J103" s="154"/>
      <c r="K103" s="155"/>
      <c r="L103" s="154"/>
      <c r="M103" s="155"/>
      <c r="N103" s="154"/>
      <c r="O103" s="155"/>
      <c r="P103" s="134">
        <f>IF(B103="","",YEAR('申込書'!$C$49)-YEAR('申込一覧表'!B103))</f>
      </c>
      <c r="Q103" s="144"/>
      <c r="R103" s="145">
        <f t="shared" si="45"/>
        <v>0</v>
      </c>
      <c r="S103" s="145">
        <f t="shared" si="46"/>
        <v>0</v>
      </c>
      <c r="T103" s="87">
        <f t="shared" si="47"/>
      </c>
      <c r="U103" s="87">
        <f t="shared" si="48"/>
      </c>
      <c r="V103" s="92">
        <f t="shared" si="67"/>
        <v>0</v>
      </c>
      <c r="W103" s="92">
        <f t="shared" si="68"/>
      </c>
      <c r="X103" s="87">
        <f t="shared" si="49"/>
        <v>0</v>
      </c>
      <c r="Y103" s="87">
        <f t="shared" si="43"/>
        <v>0</v>
      </c>
      <c r="Z103" s="87">
        <f t="shared" si="44"/>
      </c>
      <c r="AA103" s="87">
        <f t="shared" si="50"/>
      </c>
      <c r="AB103" s="145">
        <f t="shared" si="51"/>
        <v>0</v>
      </c>
      <c r="AC103" s="87">
        <f t="shared" si="52"/>
      </c>
      <c r="AD103" s="87">
        <v>5</v>
      </c>
      <c r="AE103" s="87" t="str">
        <f t="shared" si="53"/>
        <v> </v>
      </c>
      <c r="AF103" s="87" t="str">
        <f t="shared" si="54"/>
        <v>  </v>
      </c>
      <c r="AG103" s="87">
        <f t="shared" si="59"/>
      </c>
      <c r="AH103" s="87">
        <f t="shared" si="60"/>
      </c>
      <c r="AI103" s="87">
        <f t="shared" si="61"/>
      </c>
      <c r="AJ103" s="87">
        <f t="shared" si="62"/>
      </c>
      <c r="AK103" s="87">
        <f t="shared" si="63"/>
      </c>
      <c r="AL103" s="87">
        <f t="shared" si="64"/>
      </c>
      <c r="AM103" s="87">
        <f t="shared" si="55"/>
      </c>
      <c r="AN103" s="87">
        <f t="shared" si="56"/>
      </c>
      <c r="AO103" s="87">
        <f t="shared" si="65"/>
      </c>
      <c r="AP103" s="87">
        <f t="shared" si="66"/>
      </c>
      <c r="AQ103" s="87">
        <f t="shared" si="57"/>
        <v>0</v>
      </c>
      <c r="AR103" s="87" t="str">
        <f t="shared" si="69"/>
        <v>999:99.99</v>
      </c>
      <c r="AS103" s="87" t="str">
        <f t="shared" si="70"/>
        <v>999:99.99</v>
      </c>
      <c r="AT103" s="87" t="str">
        <f t="shared" si="71"/>
        <v>999:99.99</v>
      </c>
      <c r="AU103" s="87" t="str">
        <f t="shared" si="72"/>
        <v>999:99.99</v>
      </c>
    </row>
    <row r="104" spans="1:47" ht="16.5" customHeight="1">
      <c r="A104" s="134">
        <f t="shared" si="58"/>
      </c>
      <c r="B104" s="151"/>
      <c r="C104" s="152"/>
      <c r="D104" s="153"/>
      <c r="E104" s="153"/>
      <c r="F104" s="153"/>
      <c r="G104" s="153"/>
      <c r="H104" s="154"/>
      <c r="I104" s="155"/>
      <c r="J104" s="154"/>
      <c r="K104" s="155"/>
      <c r="L104" s="154"/>
      <c r="M104" s="155"/>
      <c r="N104" s="154"/>
      <c r="O104" s="155"/>
      <c r="P104" s="134">
        <f>IF(B104="","",YEAR('申込書'!$C$49)-YEAR('申込一覧表'!B104))</f>
      </c>
      <c r="Q104" s="144"/>
      <c r="R104" s="145">
        <f t="shared" si="45"/>
        <v>0</v>
      </c>
      <c r="S104" s="145">
        <f t="shared" si="46"/>
        <v>0</v>
      </c>
      <c r="T104" s="87">
        <f t="shared" si="47"/>
      </c>
      <c r="U104" s="87">
        <f t="shared" si="48"/>
      </c>
      <c r="V104" s="92">
        <f t="shared" si="67"/>
        <v>0</v>
      </c>
      <c r="W104" s="92">
        <f t="shared" si="68"/>
      </c>
      <c r="X104" s="87">
        <f t="shared" si="49"/>
        <v>0</v>
      </c>
      <c r="Y104" s="87">
        <f t="shared" si="43"/>
        <v>0</v>
      </c>
      <c r="Z104" s="87">
        <f t="shared" si="44"/>
      </c>
      <c r="AA104" s="87">
        <f t="shared" si="50"/>
      </c>
      <c r="AB104" s="145">
        <f t="shared" si="51"/>
        <v>0</v>
      </c>
      <c r="AC104" s="87">
        <f t="shared" si="52"/>
      </c>
      <c r="AD104" s="87">
        <v>5</v>
      </c>
      <c r="AE104" s="87" t="str">
        <f t="shared" si="53"/>
        <v> </v>
      </c>
      <c r="AF104" s="87" t="str">
        <f t="shared" si="54"/>
        <v>  </v>
      </c>
      <c r="AG104" s="87">
        <f t="shared" si="59"/>
      </c>
      <c r="AH104" s="87">
        <f t="shared" si="60"/>
      </c>
      <c r="AI104" s="87">
        <f t="shared" si="61"/>
      </c>
      <c r="AJ104" s="87">
        <f t="shared" si="62"/>
      </c>
      <c r="AK104" s="87">
        <f t="shared" si="63"/>
      </c>
      <c r="AL104" s="87">
        <f t="shared" si="64"/>
      </c>
      <c r="AM104" s="87">
        <f t="shared" si="55"/>
      </c>
      <c r="AN104" s="87">
        <f t="shared" si="56"/>
      </c>
      <c r="AO104" s="87">
        <f t="shared" si="65"/>
      </c>
      <c r="AP104" s="87">
        <f t="shared" si="66"/>
      </c>
      <c r="AQ104" s="87">
        <f t="shared" si="57"/>
        <v>0</v>
      </c>
      <c r="AR104" s="87" t="str">
        <f t="shared" si="69"/>
        <v>999:99.99</v>
      </c>
      <c r="AS104" s="87" t="str">
        <f t="shared" si="70"/>
        <v>999:99.99</v>
      </c>
      <c r="AT104" s="87" t="str">
        <f t="shared" si="71"/>
        <v>999:99.99</v>
      </c>
      <c r="AU104" s="87" t="str">
        <f t="shared" si="72"/>
        <v>999:99.99</v>
      </c>
    </row>
    <row r="105" spans="1:47" ht="16.5" customHeight="1">
      <c r="A105" s="134">
        <f t="shared" si="58"/>
      </c>
      <c r="B105" s="151"/>
      <c r="C105" s="152"/>
      <c r="D105" s="153"/>
      <c r="E105" s="153"/>
      <c r="F105" s="153"/>
      <c r="G105" s="153"/>
      <c r="H105" s="154"/>
      <c r="I105" s="155"/>
      <c r="J105" s="154"/>
      <c r="K105" s="155"/>
      <c r="L105" s="154"/>
      <c r="M105" s="155"/>
      <c r="N105" s="154"/>
      <c r="O105" s="155"/>
      <c r="P105" s="134">
        <f>IF(B105="","",YEAR('申込書'!$C$49)-YEAR('申込一覧表'!B105))</f>
      </c>
      <c r="Q105" s="144"/>
      <c r="R105" s="145">
        <f t="shared" si="45"/>
        <v>0</v>
      </c>
      <c r="S105" s="145">
        <f t="shared" si="46"/>
        <v>0</v>
      </c>
      <c r="T105" s="87">
        <f t="shared" si="47"/>
      </c>
      <c r="U105" s="87">
        <f t="shared" si="48"/>
      </c>
      <c r="V105" s="92">
        <f aca="true" t="shared" si="73" ref="V105:V132">V104+IF(AA100="",0,1)</f>
        <v>0</v>
      </c>
      <c r="W105" s="92">
        <f aca="true" t="shared" si="74" ref="W105:W132">IF(AA100="","",V105)</f>
      </c>
      <c r="X105" s="87">
        <f t="shared" si="49"/>
        <v>0</v>
      </c>
      <c r="Y105" s="87">
        <f t="shared" si="43"/>
        <v>0</v>
      </c>
      <c r="Z105" s="87">
        <f t="shared" si="44"/>
      </c>
      <c r="AA105" s="87">
        <f t="shared" si="50"/>
      </c>
      <c r="AB105" s="145">
        <f t="shared" si="51"/>
        <v>0</v>
      </c>
      <c r="AC105" s="87">
        <f t="shared" si="52"/>
      </c>
      <c r="AD105" s="87">
        <v>5</v>
      </c>
      <c r="AE105" s="87" t="str">
        <f t="shared" si="53"/>
        <v> </v>
      </c>
      <c r="AF105" s="87" t="str">
        <f t="shared" si="54"/>
        <v>  </v>
      </c>
      <c r="AG105" s="87">
        <f t="shared" si="59"/>
      </c>
      <c r="AH105" s="87">
        <f t="shared" si="60"/>
      </c>
      <c r="AI105" s="87">
        <f t="shared" si="61"/>
      </c>
      <c r="AJ105" s="87">
        <f t="shared" si="62"/>
      </c>
      <c r="AK105" s="87">
        <f t="shared" si="63"/>
      </c>
      <c r="AL105" s="87">
        <f t="shared" si="64"/>
      </c>
      <c r="AM105" s="87">
        <f t="shared" si="55"/>
      </c>
      <c r="AN105" s="87">
        <f t="shared" si="56"/>
      </c>
      <c r="AO105" s="87">
        <f t="shared" si="65"/>
      </c>
      <c r="AP105" s="87">
        <f t="shared" si="66"/>
      </c>
      <c r="AQ105" s="87">
        <f t="shared" si="57"/>
        <v>0</v>
      </c>
      <c r="AR105" s="87" t="str">
        <f t="shared" si="69"/>
        <v>999:99.99</v>
      </c>
      <c r="AS105" s="87" t="str">
        <f t="shared" si="70"/>
        <v>999:99.99</v>
      </c>
      <c r="AT105" s="87" t="str">
        <f t="shared" si="71"/>
        <v>999:99.99</v>
      </c>
      <c r="AU105" s="87" t="str">
        <f t="shared" si="72"/>
        <v>999:99.99</v>
      </c>
    </row>
    <row r="106" spans="1:47" ht="16.5" customHeight="1">
      <c r="A106" s="134">
        <f t="shared" si="58"/>
      </c>
      <c r="B106" s="151"/>
      <c r="C106" s="152"/>
      <c r="D106" s="153"/>
      <c r="E106" s="153"/>
      <c r="F106" s="153"/>
      <c r="G106" s="153"/>
      <c r="H106" s="154"/>
      <c r="I106" s="155"/>
      <c r="J106" s="154"/>
      <c r="K106" s="155"/>
      <c r="L106" s="154"/>
      <c r="M106" s="155"/>
      <c r="N106" s="154"/>
      <c r="O106" s="155"/>
      <c r="P106" s="134">
        <f>IF(B106="","",YEAR('申込書'!$C$49)-YEAR('申込一覧表'!B106))</f>
      </c>
      <c r="Q106" s="144"/>
      <c r="R106" s="145">
        <f t="shared" si="45"/>
        <v>0</v>
      </c>
      <c r="S106" s="145">
        <f t="shared" si="46"/>
        <v>0</v>
      </c>
      <c r="T106" s="87">
        <f t="shared" si="47"/>
      </c>
      <c r="U106" s="87">
        <f t="shared" si="48"/>
      </c>
      <c r="V106" s="92">
        <f t="shared" si="73"/>
        <v>0</v>
      </c>
      <c r="W106" s="92">
        <f t="shared" si="74"/>
      </c>
      <c r="X106" s="87">
        <f t="shared" si="49"/>
        <v>0</v>
      </c>
      <c r="Y106" s="87">
        <f t="shared" si="43"/>
        <v>0</v>
      </c>
      <c r="Z106" s="87">
        <f t="shared" si="44"/>
      </c>
      <c r="AA106" s="87">
        <f t="shared" si="50"/>
      </c>
      <c r="AB106" s="145">
        <f t="shared" si="51"/>
        <v>0</v>
      </c>
      <c r="AC106" s="87">
        <f t="shared" si="52"/>
      </c>
      <c r="AD106" s="87">
        <v>5</v>
      </c>
      <c r="AE106" s="87" t="str">
        <f t="shared" si="53"/>
        <v> </v>
      </c>
      <c r="AF106" s="87" t="str">
        <f t="shared" si="54"/>
        <v>  </v>
      </c>
      <c r="AG106" s="87">
        <f t="shared" si="59"/>
      </c>
      <c r="AH106" s="87">
        <f t="shared" si="60"/>
      </c>
      <c r="AI106" s="87">
        <f t="shared" si="61"/>
      </c>
      <c r="AJ106" s="87">
        <f t="shared" si="62"/>
      </c>
      <c r="AK106" s="87">
        <f t="shared" si="63"/>
      </c>
      <c r="AL106" s="87">
        <f t="shared" si="64"/>
      </c>
      <c r="AM106" s="87">
        <f t="shared" si="55"/>
      </c>
      <c r="AN106" s="87">
        <f t="shared" si="56"/>
      </c>
      <c r="AO106" s="87">
        <f t="shared" si="65"/>
      </c>
      <c r="AP106" s="87">
        <f t="shared" si="66"/>
      </c>
      <c r="AQ106" s="87">
        <f t="shared" si="57"/>
        <v>0</v>
      </c>
      <c r="AR106" s="87" t="str">
        <f t="shared" si="69"/>
        <v>999:99.99</v>
      </c>
      <c r="AS106" s="87" t="str">
        <f t="shared" si="70"/>
        <v>999:99.99</v>
      </c>
      <c r="AT106" s="87" t="str">
        <f t="shared" si="71"/>
        <v>999:99.99</v>
      </c>
      <c r="AU106" s="87" t="str">
        <f t="shared" si="72"/>
        <v>999:99.99</v>
      </c>
    </row>
    <row r="107" spans="1:47" ht="16.5" customHeight="1">
      <c r="A107" s="134">
        <f t="shared" si="58"/>
      </c>
      <c r="B107" s="151"/>
      <c r="C107" s="152"/>
      <c r="D107" s="153"/>
      <c r="E107" s="153"/>
      <c r="F107" s="153"/>
      <c r="G107" s="153"/>
      <c r="H107" s="154"/>
      <c r="I107" s="155"/>
      <c r="J107" s="154"/>
      <c r="K107" s="155"/>
      <c r="L107" s="154"/>
      <c r="M107" s="155"/>
      <c r="N107" s="154"/>
      <c r="O107" s="155"/>
      <c r="P107" s="134">
        <f>IF(B107="","",YEAR('申込書'!$C$49)-YEAR('申込一覧表'!B107))</f>
      </c>
      <c r="Q107" s="144"/>
      <c r="R107" s="145">
        <f aca="true" t="shared" si="75" ref="R107:R127">IF(H107="",0,IF(H107=J107,1,0))</f>
        <v>0</v>
      </c>
      <c r="S107" s="145">
        <f aca="true" t="shared" si="76" ref="S107:S127">IF(L107="",0,IF(L107=N107,1,0))</f>
        <v>0</v>
      </c>
      <c r="T107" s="87">
        <f aca="true" t="shared" si="77" ref="T107:T127">TRIM(D107)</f>
      </c>
      <c r="U107" s="87">
        <f aca="true" t="shared" si="78" ref="U107:U127">TRIM(E107)</f>
      </c>
      <c r="V107" s="92">
        <f t="shared" si="73"/>
        <v>0</v>
      </c>
      <c r="W107" s="92">
        <f t="shared" si="74"/>
      </c>
      <c r="X107" s="87">
        <f aca="true" t="shared" si="79" ref="X107:X127">LEN(T107)+LEN(U107)</f>
        <v>0</v>
      </c>
      <c r="Y107" s="87">
        <f t="shared" si="43"/>
        <v>0</v>
      </c>
      <c r="Z107" s="87">
        <f t="shared" si="44"/>
      </c>
      <c r="AA107" s="87">
        <f aca="true" t="shared" si="80" ref="AA107:AA127">T107&amp;IF(OR(X107&gt;4,X107=0),"",REPT("  ",5-X107))&amp;U107</f>
      </c>
      <c r="AB107" s="145">
        <f aca="true" t="shared" si="81" ref="AB107:AB127">COUNTA(H107,J107,L107,N107)</f>
        <v>0</v>
      </c>
      <c r="AC107" s="87">
        <f aca="true" t="shared" si="82" ref="AC107:AC127">IF(P107="","",IF(P107&lt;25,18,P107-MOD(P107,5)))</f>
      </c>
      <c r="AD107" s="87">
        <v>5</v>
      </c>
      <c r="AE107" s="87" t="str">
        <f aca="true" t="shared" si="83" ref="AE107:AE127">F107&amp;" "&amp;G107</f>
        <v> </v>
      </c>
      <c r="AF107" s="87" t="str">
        <f aca="true" t="shared" si="84" ref="AF107:AF127">T107&amp;"  "&amp;U107</f>
        <v>  </v>
      </c>
      <c r="AG107" s="87">
        <f t="shared" si="59"/>
      </c>
      <c r="AH107" s="87">
        <f t="shared" si="60"/>
      </c>
      <c r="AI107" s="87">
        <f t="shared" si="61"/>
      </c>
      <c r="AJ107" s="87">
        <f t="shared" si="62"/>
      </c>
      <c r="AK107" s="87">
        <f t="shared" si="63"/>
      </c>
      <c r="AL107" s="87">
        <f t="shared" si="64"/>
      </c>
      <c r="AM107" s="87">
        <f aca="true" t="shared" si="85" ref="AM107:AM127">IF(H107="","",VALUE(LEFT(H107,3)))</f>
      </c>
      <c r="AN107" s="87">
        <f aca="true" t="shared" si="86" ref="AN107:AN127">IF(J107="","",VALUE(LEFT(J107,3)))</f>
      </c>
      <c r="AO107" s="87">
        <f t="shared" si="65"/>
      </c>
      <c r="AP107" s="87">
        <f t="shared" si="66"/>
      </c>
      <c r="AQ107" s="87">
        <f aca="true" t="shared" si="87" ref="AQ107:AQ127">IF(C107="100歳",1,0)</f>
        <v>0</v>
      </c>
      <c r="AR107" s="87" t="str">
        <f aca="true" t="shared" si="88" ref="AR107:AR127">IF(I107="","999:99.99"," "&amp;LEFT(RIGHT("  "&amp;TEXT(I107,"0.00"),7),2)&amp;":"&amp;RIGHT(TEXT(I107,"0.00"),5))</f>
        <v>999:99.99</v>
      </c>
      <c r="AS107" s="87" t="str">
        <f aca="true" t="shared" si="89" ref="AS107:AS127">IF(K107="","999:99.99"," "&amp;LEFT(RIGHT("  "&amp;TEXT(K107,"0.00"),7),2)&amp;":"&amp;RIGHT(TEXT(K107,"0.00"),5))</f>
        <v>999:99.99</v>
      </c>
      <c r="AT107" s="87" t="str">
        <f aca="true" t="shared" si="90" ref="AT107:AT127">IF(M107="","999:99.99"," "&amp;LEFT(RIGHT("  "&amp;TEXT(M107,"0.00"),7),2)&amp;":"&amp;RIGHT(TEXT(M107,"0.00"),5))</f>
        <v>999:99.99</v>
      </c>
      <c r="AU107" s="87" t="str">
        <f aca="true" t="shared" si="91" ref="AU107:AU127">IF(O107="","999:99.99"," "&amp;LEFT(RIGHT("  "&amp;TEXT(O107,"0.00"),7),2)&amp;":"&amp;RIGHT(TEXT(O107,"0.00"),5))</f>
        <v>999:99.99</v>
      </c>
    </row>
    <row r="108" spans="1:47" ht="16.5" customHeight="1">
      <c r="A108" s="134">
        <f t="shared" si="58"/>
      </c>
      <c r="B108" s="151"/>
      <c r="C108" s="152"/>
      <c r="D108" s="153"/>
      <c r="E108" s="153"/>
      <c r="F108" s="153"/>
      <c r="G108" s="153"/>
      <c r="H108" s="154"/>
      <c r="I108" s="155"/>
      <c r="J108" s="154"/>
      <c r="K108" s="155"/>
      <c r="L108" s="154"/>
      <c r="M108" s="155"/>
      <c r="N108" s="154"/>
      <c r="O108" s="155"/>
      <c r="P108" s="134">
        <f>IF(B108="","",YEAR('申込書'!$C$49)-YEAR('申込一覧表'!B108))</f>
      </c>
      <c r="Q108" s="144"/>
      <c r="R108" s="145">
        <f t="shared" si="75"/>
        <v>0</v>
      </c>
      <c r="S108" s="145">
        <f t="shared" si="76"/>
        <v>0</v>
      </c>
      <c r="T108" s="87">
        <f t="shared" si="77"/>
      </c>
      <c r="U108" s="87">
        <f t="shared" si="78"/>
      </c>
      <c r="V108" s="92">
        <f t="shared" si="73"/>
        <v>0</v>
      </c>
      <c r="W108" s="92">
        <f t="shared" si="74"/>
      </c>
      <c r="X108" s="87">
        <f t="shared" si="79"/>
        <v>0</v>
      </c>
      <c r="Y108" s="87">
        <f t="shared" si="43"/>
        <v>0</v>
      </c>
      <c r="Z108" s="87">
        <f t="shared" si="44"/>
      </c>
      <c r="AA108" s="87">
        <f t="shared" si="80"/>
      </c>
      <c r="AB108" s="145">
        <f t="shared" si="81"/>
        <v>0</v>
      </c>
      <c r="AC108" s="87">
        <f t="shared" si="82"/>
      </c>
      <c r="AD108" s="87">
        <v>5</v>
      </c>
      <c r="AE108" s="87" t="str">
        <f t="shared" si="83"/>
        <v> </v>
      </c>
      <c r="AF108" s="87" t="str">
        <f t="shared" si="84"/>
        <v>  </v>
      </c>
      <c r="AG108" s="87">
        <f t="shared" si="59"/>
      </c>
      <c r="AH108" s="87">
        <f t="shared" si="60"/>
      </c>
      <c r="AI108" s="87">
        <f t="shared" si="61"/>
      </c>
      <c r="AJ108" s="87">
        <f t="shared" si="62"/>
      </c>
      <c r="AK108" s="87">
        <f t="shared" si="63"/>
      </c>
      <c r="AL108" s="87">
        <f t="shared" si="64"/>
      </c>
      <c r="AM108" s="87">
        <f t="shared" si="85"/>
      </c>
      <c r="AN108" s="87">
        <f t="shared" si="86"/>
      </c>
      <c r="AO108" s="87">
        <f t="shared" si="65"/>
      </c>
      <c r="AP108" s="87">
        <f t="shared" si="66"/>
      </c>
      <c r="AQ108" s="87">
        <f t="shared" si="87"/>
        <v>0</v>
      </c>
      <c r="AR108" s="87" t="str">
        <f t="shared" si="88"/>
        <v>999:99.99</v>
      </c>
      <c r="AS108" s="87" t="str">
        <f t="shared" si="89"/>
        <v>999:99.99</v>
      </c>
      <c r="AT108" s="87" t="str">
        <f t="shared" si="90"/>
        <v>999:99.99</v>
      </c>
      <c r="AU108" s="87" t="str">
        <f t="shared" si="91"/>
        <v>999:99.99</v>
      </c>
    </row>
    <row r="109" spans="1:47" ht="16.5" customHeight="1">
      <c r="A109" s="134">
        <f t="shared" si="58"/>
      </c>
      <c r="B109" s="151"/>
      <c r="C109" s="152"/>
      <c r="D109" s="153"/>
      <c r="E109" s="153"/>
      <c r="F109" s="153"/>
      <c r="G109" s="153"/>
      <c r="H109" s="154"/>
      <c r="I109" s="155"/>
      <c r="J109" s="154"/>
      <c r="K109" s="155"/>
      <c r="L109" s="154"/>
      <c r="M109" s="155"/>
      <c r="N109" s="154"/>
      <c r="O109" s="155"/>
      <c r="P109" s="134">
        <f>IF(B109="","",YEAR('申込書'!$C$49)-YEAR('申込一覧表'!B109))</f>
      </c>
      <c r="Q109" s="144"/>
      <c r="R109" s="145">
        <f t="shared" si="75"/>
        <v>0</v>
      </c>
      <c r="S109" s="145">
        <f t="shared" si="76"/>
        <v>0</v>
      </c>
      <c r="T109" s="87">
        <f t="shared" si="77"/>
      </c>
      <c r="U109" s="87">
        <f t="shared" si="78"/>
      </c>
      <c r="V109" s="92">
        <f t="shared" si="73"/>
        <v>0</v>
      </c>
      <c r="W109" s="92">
        <f t="shared" si="74"/>
      </c>
      <c r="X109" s="87">
        <f t="shared" si="79"/>
        <v>0</v>
      </c>
      <c r="Y109" s="87">
        <f t="shared" si="43"/>
        <v>0</v>
      </c>
      <c r="Z109" s="87">
        <f t="shared" si="44"/>
      </c>
      <c r="AA109" s="87">
        <f t="shared" si="80"/>
      </c>
      <c r="AB109" s="145">
        <f t="shared" si="81"/>
        <v>0</v>
      </c>
      <c r="AC109" s="87">
        <f t="shared" si="82"/>
      </c>
      <c r="AD109" s="87">
        <v>5</v>
      </c>
      <c r="AE109" s="87" t="str">
        <f t="shared" si="83"/>
        <v> </v>
      </c>
      <c r="AF109" s="87" t="str">
        <f t="shared" si="84"/>
        <v>  </v>
      </c>
      <c r="AG109" s="87">
        <f t="shared" si="59"/>
      </c>
      <c r="AH109" s="87">
        <f t="shared" si="60"/>
      </c>
      <c r="AI109" s="87">
        <f t="shared" si="61"/>
      </c>
      <c r="AJ109" s="87">
        <f t="shared" si="62"/>
      </c>
      <c r="AK109" s="87">
        <f t="shared" si="63"/>
      </c>
      <c r="AL109" s="87">
        <f t="shared" si="64"/>
      </c>
      <c r="AM109" s="87">
        <f t="shared" si="85"/>
      </c>
      <c r="AN109" s="87">
        <f t="shared" si="86"/>
      </c>
      <c r="AO109" s="87">
        <f t="shared" si="65"/>
      </c>
      <c r="AP109" s="87">
        <f t="shared" si="66"/>
      </c>
      <c r="AQ109" s="87">
        <f t="shared" si="87"/>
        <v>0</v>
      </c>
      <c r="AR109" s="87" t="str">
        <f t="shared" si="88"/>
        <v>999:99.99</v>
      </c>
      <c r="AS109" s="87" t="str">
        <f t="shared" si="89"/>
        <v>999:99.99</v>
      </c>
      <c r="AT109" s="87" t="str">
        <f t="shared" si="90"/>
        <v>999:99.99</v>
      </c>
      <c r="AU109" s="87" t="str">
        <f t="shared" si="91"/>
        <v>999:99.99</v>
      </c>
    </row>
    <row r="110" spans="1:47" ht="16.5" customHeight="1">
      <c r="A110" s="134">
        <f t="shared" si="58"/>
      </c>
      <c r="B110" s="151"/>
      <c r="C110" s="152"/>
      <c r="D110" s="153"/>
      <c r="E110" s="153"/>
      <c r="F110" s="153"/>
      <c r="G110" s="153"/>
      <c r="H110" s="154"/>
      <c r="I110" s="155"/>
      <c r="J110" s="154"/>
      <c r="K110" s="155"/>
      <c r="L110" s="154"/>
      <c r="M110" s="155"/>
      <c r="N110" s="154"/>
      <c r="O110" s="155"/>
      <c r="P110" s="134">
        <f>IF(B110="","",YEAR('申込書'!$C$49)-YEAR('申込一覧表'!B110))</f>
      </c>
      <c r="Q110" s="144"/>
      <c r="R110" s="145">
        <f t="shared" si="75"/>
        <v>0</v>
      </c>
      <c r="S110" s="145">
        <f t="shared" si="76"/>
        <v>0</v>
      </c>
      <c r="T110" s="87">
        <f t="shared" si="77"/>
      </c>
      <c r="U110" s="87">
        <f t="shared" si="78"/>
      </c>
      <c r="V110" s="92">
        <f t="shared" si="73"/>
        <v>0</v>
      </c>
      <c r="W110" s="92">
        <f t="shared" si="74"/>
      </c>
      <c r="X110" s="87">
        <f t="shared" si="79"/>
        <v>0</v>
      </c>
      <c r="Y110" s="87">
        <f t="shared" si="43"/>
        <v>0</v>
      </c>
      <c r="Z110" s="87">
        <f t="shared" si="44"/>
      </c>
      <c r="AA110" s="87">
        <f t="shared" si="80"/>
      </c>
      <c r="AB110" s="145">
        <f t="shared" si="81"/>
        <v>0</v>
      </c>
      <c r="AC110" s="87">
        <f t="shared" si="82"/>
      </c>
      <c r="AD110" s="87">
        <v>5</v>
      </c>
      <c r="AE110" s="87" t="str">
        <f t="shared" si="83"/>
        <v> </v>
      </c>
      <c r="AF110" s="87" t="str">
        <f t="shared" si="84"/>
        <v>  </v>
      </c>
      <c r="AG110" s="87">
        <f t="shared" si="59"/>
      </c>
      <c r="AH110" s="87">
        <f t="shared" si="60"/>
      </c>
      <c r="AI110" s="87">
        <f t="shared" si="61"/>
      </c>
      <c r="AJ110" s="87">
        <f t="shared" si="62"/>
      </c>
      <c r="AK110" s="87">
        <f t="shared" si="63"/>
      </c>
      <c r="AL110" s="87">
        <f t="shared" si="64"/>
      </c>
      <c r="AM110" s="87">
        <f t="shared" si="85"/>
      </c>
      <c r="AN110" s="87">
        <f t="shared" si="86"/>
      </c>
      <c r="AO110" s="87">
        <f t="shared" si="65"/>
      </c>
      <c r="AP110" s="87">
        <f t="shared" si="66"/>
      </c>
      <c r="AQ110" s="87">
        <f t="shared" si="87"/>
        <v>0</v>
      </c>
      <c r="AR110" s="87" t="str">
        <f t="shared" si="88"/>
        <v>999:99.99</v>
      </c>
      <c r="AS110" s="87" t="str">
        <f t="shared" si="89"/>
        <v>999:99.99</v>
      </c>
      <c r="AT110" s="87" t="str">
        <f t="shared" si="90"/>
        <v>999:99.99</v>
      </c>
      <c r="AU110" s="87" t="str">
        <f t="shared" si="91"/>
        <v>999:99.99</v>
      </c>
    </row>
    <row r="111" spans="1:47" ht="16.5" customHeight="1">
      <c r="A111" s="134">
        <f t="shared" si="58"/>
      </c>
      <c r="B111" s="151"/>
      <c r="C111" s="152"/>
      <c r="D111" s="153"/>
      <c r="E111" s="153"/>
      <c r="F111" s="153"/>
      <c r="G111" s="153"/>
      <c r="H111" s="154"/>
      <c r="I111" s="155"/>
      <c r="J111" s="154"/>
      <c r="K111" s="155"/>
      <c r="L111" s="154"/>
      <c r="M111" s="155"/>
      <c r="N111" s="154"/>
      <c r="O111" s="155"/>
      <c r="P111" s="134">
        <f>IF(B111="","",YEAR('申込書'!$C$49)-YEAR('申込一覧表'!B111))</f>
      </c>
      <c r="Q111" s="144"/>
      <c r="R111" s="145">
        <f t="shared" si="75"/>
        <v>0</v>
      </c>
      <c r="S111" s="145">
        <f t="shared" si="76"/>
        <v>0</v>
      </c>
      <c r="T111" s="87">
        <f t="shared" si="77"/>
      </c>
      <c r="U111" s="87">
        <f t="shared" si="78"/>
      </c>
      <c r="V111" s="92">
        <f t="shared" si="73"/>
        <v>0</v>
      </c>
      <c r="W111" s="92">
        <f t="shared" si="74"/>
      </c>
      <c r="X111" s="87">
        <f t="shared" si="79"/>
        <v>0</v>
      </c>
      <c r="Y111" s="87">
        <f t="shared" si="43"/>
        <v>0</v>
      </c>
      <c r="Z111" s="87">
        <f t="shared" si="44"/>
      </c>
      <c r="AA111" s="87">
        <f t="shared" si="80"/>
      </c>
      <c r="AB111" s="145">
        <f t="shared" si="81"/>
        <v>0</v>
      </c>
      <c r="AC111" s="87">
        <f t="shared" si="82"/>
      </c>
      <c r="AD111" s="87">
        <v>5</v>
      </c>
      <c r="AE111" s="87" t="str">
        <f t="shared" si="83"/>
        <v> </v>
      </c>
      <c r="AF111" s="87" t="str">
        <f t="shared" si="84"/>
        <v>  </v>
      </c>
      <c r="AG111" s="87">
        <f t="shared" si="59"/>
      </c>
      <c r="AH111" s="87">
        <f t="shared" si="60"/>
      </c>
      <c r="AI111" s="87">
        <f t="shared" si="61"/>
      </c>
      <c r="AJ111" s="87">
        <f t="shared" si="62"/>
      </c>
      <c r="AK111" s="87">
        <f t="shared" si="63"/>
      </c>
      <c r="AL111" s="87">
        <f t="shared" si="64"/>
      </c>
      <c r="AM111" s="87">
        <f t="shared" si="85"/>
      </c>
      <c r="AN111" s="87">
        <f t="shared" si="86"/>
      </c>
      <c r="AO111" s="87">
        <f t="shared" si="65"/>
      </c>
      <c r="AP111" s="87">
        <f t="shared" si="66"/>
      </c>
      <c r="AQ111" s="87">
        <f t="shared" si="87"/>
        <v>0</v>
      </c>
      <c r="AR111" s="87" t="str">
        <f t="shared" si="88"/>
        <v>999:99.99</v>
      </c>
      <c r="AS111" s="87" t="str">
        <f t="shared" si="89"/>
        <v>999:99.99</v>
      </c>
      <c r="AT111" s="87" t="str">
        <f t="shared" si="90"/>
        <v>999:99.99</v>
      </c>
      <c r="AU111" s="87" t="str">
        <f t="shared" si="91"/>
        <v>999:99.99</v>
      </c>
    </row>
    <row r="112" spans="1:47" ht="16.5" customHeight="1">
      <c r="A112" s="134">
        <f t="shared" si="58"/>
      </c>
      <c r="B112" s="151"/>
      <c r="C112" s="152"/>
      <c r="D112" s="153"/>
      <c r="E112" s="153"/>
      <c r="F112" s="153"/>
      <c r="G112" s="153"/>
      <c r="H112" s="154"/>
      <c r="I112" s="155"/>
      <c r="J112" s="154"/>
      <c r="K112" s="155"/>
      <c r="L112" s="154"/>
      <c r="M112" s="155"/>
      <c r="N112" s="154"/>
      <c r="O112" s="155"/>
      <c r="P112" s="134">
        <f>IF(B112="","",YEAR('申込書'!$C$49)-YEAR('申込一覧表'!B112))</f>
      </c>
      <c r="Q112" s="144"/>
      <c r="R112" s="145">
        <f t="shared" si="75"/>
        <v>0</v>
      </c>
      <c r="S112" s="145">
        <f t="shared" si="76"/>
        <v>0</v>
      </c>
      <c r="T112" s="87">
        <f t="shared" si="77"/>
      </c>
      <c r="U112" s="87">
        <f t="shared" si="78"/>
      </c>
      <c r="V112" s="92">
        <f t="shared" si="73"/>
        <v>0</v>
      </c>
      <c r="W112" s="92">
        <f t="shared" si="74"/>
      </c>
      <c r="X112" s="87">
        <f t="shared" si="79"/>
        <v>0</v>
      </c>
      <c r="Y112" s="87">
        <f t="shared" si="43"/>
        <v>0</v>
      </c>
      <c r="Z112" s="87">
        <f t="shared" si="44"/>
      </c>
      <c r="AA112" s="87">
        <f t="shared" si="80"/>
      </c>
      <c r="AB112" s="145">
        <f t="shared" si="81"/>
        <v>0</v>
      </c>
      <c r="AC112" s="87">
        <f t="shared" si="82"/>
      </c>
      <c r="AD112" s="87">
        <v>5</v>
      </c>
      <c r="AE112" s="87" t="str">
        <f t="shared" si="83"/>
        <v> </v>
      </c>
      <c r="AF112" s="87" t="str">
        <f t="shared" si="84"/>
        <v>  </v>
      </c>
      <c r="AG112" s="87">
        <f t="shared" si="59"/>
      </c>
      <c r="AH112" s="87">
        <f t="shared" si="60"/>
      </c>
      <c r="AI112" s="87">
        <f t="shared" si="61"/>
      </c>
      <c r="AJ112" s="87">
        <f t="shared" si="62"/>
      </c>
      <c r="AK112" s="87">
        <f t="shared" si="63"/>
      </c>
      <c r="AL112" s="87">
        <f t="shared" si="64"/>
      </c>
      <c r="AM112" s="87">
        <f t="shared" si="85"/>
      </c>
      <c r="AN112" s="87">
        <f t="shared" si="86"/>
      </c>
      <c r="AO112" s="87">
        <f t="shared" si="65"/>
      </c>
      <c r="AP112" s="87">
        <f t="shared" si="66"/>
      </c>
      <c r="AQ112" s="87">
        <f t="shared" si="87"/>
        <v>0</v>
      </c>
      <c r="AR112" s="87" t="str">
        <f t="shared" si="88"/>
        <v>999:99.99</v>
      </c>
      <c r="AS112" s="87" t="str">
        <f t="shared" si="89"/>
        <v>999:99.99</v>
      </c>
      <c r="AT112" s="87" t="str">
        <f t="shared" si="90"/>
        <v>999:99.99</v>
      </c>
      <c r="AU112" s="87" t="str">
        <f t="shared" si="91"/>
        <v>999:99.99</v>
      </c>
    </row>
    <row r="113" spans="1:47" ht="16.5" customHeight="1">
      <c r="A113" s="134">
        <f t="shared" si="58"/>
      </c>
      <c r="B113" s="151"/>
      <c r="C113" s="152"/>
      <c r="D113" s="153"/>
      <c r="E113" s="153"/>
      <c r="F113" s="153"/>
      <c r="G113" s="153"/>
      <c r="H113" s="154"/>
      <c r="I113" s="155"/>
      <c r="J113" s="154"/>
      <c r="K113" s="155"/>
      <c r="L113" s="154"/>
      <c r="M113" s="155"/>
      <c r="N113" s="154"/>
      <c r="O113" s="155"/>
      <c r="P113" s="134">
        <f>IF(B113="","",YEAR('申込書'!$C$49)-YEAR('申込一覧表'!B113))</f>
      </c>
      <c r="Q113" s="144"/>
      <c r="R113" s="145">
        <f t="shared" si="75"/>
        <v>0</v>
      </c>
      <c r="S113" s="145">
        <f t="shared" si="76"/>
        <v>0</v>
      </c>
      <c r="T113" s="87">
        <f t="shared" si="77"/>
      </c>
      <c r="U113" s="87">
        <f t="shared" si="78"/>
      </c>
      <c r="V113" s="92">
        <f t="shared" si="73"/>
        <v>0</v>
      </c>
      <c r="W113" s="92">
        <f t="shared" si="74"/>
      </c>
      <c r="X113" s="87">
        <f t="shared" si="79"/>
        <v>0</v>
      </c>
      <c r="Y113" s="87">
        <f t="shared" si="43"/>
        <v>0</v>
      </c>
      <c r="Z113" s="87">
        <f t="shared" si="44"/>
      </c>
      <c r="AA113" s="87">
        <f t="shared" si="80"/>
      </c>
      <c r="AB113" s="145">
        <f t="shared" si="81"/>
        <v>0</v>
      </c>
      <c r="AC113" s="87">
        <f t="shared" si="82"/>
      </c>
      <c r="AD113" s="87">
        <v>5</v>
      </c>
      <c r="AE113" s="87" t="str">
        <f t="shared" si="83"/>
        <v> </v>
      </c>
      <c r="AF113" s="87" t="str">
        <f t="shared" si="84"/>
        <v>  </v>
      </c>
      <c r="AG113" s="87">
        <f t="shared" si="59"/>
      </c>
      <c r="AH113" s="87">
        <f t="shared" si="60"/>
      </c>
      <c r="AI113" s="87">
        <f t="shared" si="61"/>
      </c>
      <c r="AJ113" s="87">
        <f t="shared" si="62"/>
      </c>
      <c r="AK113" s="87">
        <f t="shared" si="63"/>
      </c>
      <c r="AL113" s="87">
        <f t="shared" si="64"/>
      </c>
      <c r="AM113" s="87">
        <f t="shared" si="85"/>
      </c>
      <c r="AN113" s="87">
        <f t="shared" si="86"/>
      </c>
      <c r="AO113" s="87">
        <f t="shared" si="65"/>
      </c>
      <c r="AP113" s="87">
        <f t="shared" si="66"/>
      </c>
      <c r="AQ113" s="87">
        <f t="shared" si="87"/>
        <v>0</v>
      </c>
      <c r="AR113" s="87" t="str">
        <f t="shared" si="88"/>
        <v>999:99.99</v>
      </c>
      <c r="AS113" s="87" t="str">
        <f t="shared" si="89"/>
        <v>999:99.99</v>
      </c>
      <c r="AT113" s="87" t="str">
        <f t="shared" si="90"/>
        <v>999:99.99</v>
      </c>
      <c r="AU113" s="87" t="str">
        <f t="shared" si="91"/>
        <v>999:99.99</v>
      </c>
    </row>
    <row r="114" spans="1:47" ht="16.5" customHeight="1">
      <c r="A114" s="134">
        <f t="shared" si="58"/>
      </c>
      <c r="B114" s="151"/>
      <c r="C114" s="152"/>
      <c r="D114" s="153"/>
      <c r="E114" s="153"/>
      <c r="F114" s="153"/>
      <c r="G114" s="153"/>
      <c r="H114" s="154"/>
      <c r="I114" s="155"/>
      <c r="J114" s="154"/>
      <c r="K114" s="155"/>
      <c r="L114" s="154"/>
      <c r="M114" s="155"/>
      <c r="N114" s="154"/>
      <c r="O114" s="155"/>
      <c r="P114" s="134">
        <f>IF(B114="","",YEAR('申込書'!$C$49)-YEAR('申込一覧表'!B114))</f>
      </c>
      <c r="Q114" s="144"/>
      <c r="R114" s="145">
        <f t="shared" si="75"/>
        <v>0</v>
      </c>
      <c r="S114" s="145">
        <f t="shared" si="76"/>
        <v>0</v>
      </c>
      <c r="T114" s="87">
        <f t="shared" si="77"/>
      </c>
      <c r="U114" s="87">
        <f t="shared" si="78"/>
      </c>
      <c r="V114" s="92">
        <f t="shared" si="73"/>
        <v>0</v>
      </c>
      <c r="W114" s="92">
        <f t="shared" si="74"/>
      </c>
      <c r="X114" s="87">
        <f t="shared" si="79"/>
        <v>0</v>
      </c>
      <c r="Y114" s="87">
        <f t="shared" si="43"/>
        <v>0</v>
      </c>
      <c r="Z114" s="87">
        <f t="shared" si="44"/>
      </c>
      <c r="AA114" s="87">
        <f t="shared" si="80"/>
      </c>
      <c r="AB114" s="145">
        <f t="shared" si="81"/>
        <v>0</v>
      </c>
      <c r="AC114" s="87">
        <f t="shared" si="82"/>
      </c>
      <c r="AD114" s="87">
        <v>5</v>
      </c>
      <c r="AE114" s="87" t="str">
        <f t="shared" si="83"/>
        <v> </v>
      </c>
      <c r="AF114" s="87" t="str">
        <f t="shared" si="84"/>
        <v>  </v>
      </c>
      <c r="AG114" s="87">
        <f t="shared" si="59"/>
      </c>
      <c r="AH114" s="87">
        <f t="shared" si="60"/>
      </c>
      <c r="AI114" s="87">
        <f t="shared" si="61"/>
      </c>
      <c r="AJ114" s="87">
        <f t="shared" si="62"/>
      </c>
      <c r="AK114" s="87">
        <f t="shared" si="63"/>
      </c>
      <c r="AL114" s="87">
        <f t="shared" si="64"/>
      </c>
      <c r="AM114" s="87">
        <f t="shared" si="85"/>
      </c>
      <c r="AN114" s="87">
        <f t="shared" si="86"/>
      </c>
      <c r="AO114" s="87">
        <f t="shared" si="65"/>
      </c>
      <c r="AP114" s="87">
        <f t="shared" si="66"/>
      </c>
      <c r="AQ114" s="87">
        <f t="shared" si="87"/>
        <v>0</v>
      </c>
      <c r="AR114" s="87" t="str">
        <f t="shared" si="88"/>
        <v>999:99.99</v>
      </c>
      <c r="AS114" s="87" t="str">
        <f t="shared" si="89"/>
        <v>999:99.99</v>
      </c>
      <c r="AT114" s="87" t="str">
        <f t="shared" si="90"/>
        <v>999:99.99</v>
      </c>
      <c r="AU114" s="87" t="str">
        <f t="shared" si="91"/>
        <v>999:99.99</v>
      </c>
    </row>
    <row r="115" spans="1:47" ht="16.5" customHeight="1">
      <c r="A115" s="134">
        <f t="shared" si="58"/>
      </c>
      <c r="B115" s="151"/>
      <c r="C115" s="152"/>
      <c r="D115" s="153"/>
      <c r="E115" s="153"/>
      <c r="F115" s="153"/>
      <c r="G115" s="153"/>
      <c r="H115" s="154"/>
      <c r="I115" s="155"/>
      <c r="J115" s="154"/>
      <c r="K115" s="155"/>
      <c r="L115" s="154"/>
      <c r="M115" s="155"/>
      <c r="N115" s="154"/>
      <c r="O115" s="155"/>
      <c r="P115" s="134">
        <f>IF(B115="","",YEAR('申込書'!$C$49)-YEAR('申込一覧表'!B115))</f>
      </c>
      <c r="Q115" s="144"/>
      <c r="R115" s="145">
        <f t="shared" si="75"/>
        <v>0</v>
      </c>
      <c r="S115" s="145">
        <f t="shared" si="76"/>
        <v>0</v>
      </c>
      <c r="T115" s="87">
        <f t="shared" si="77"/>
      </c>
      <c r="U115" s="87">
        <f t="shared" si="78"/>
      </c>
      <c r="V115" s="92">
        <f t="shared" si="73"/>
        <v>0</v>
      </c>
      <c r="W115" s="92">
        <f t="shared" si="74"/>
      </c>
      <c r="X115" s="87">
        <f t="shared" si="79"/>
        <v>0</v>
      </c>
      <c r="Y115" s="87">
        <f t="shared" si="43"/>
        <v>0</v>
      </c>
      <c r="Z115" s="87">
        <f t="shared" si="44"/>
      </c>
      <c r="AA115" s="87">
        <f t="shared" si="80"/>
      </c>
      <c r="AB115" s="145">
        <f t="shared" si="81"/>
        <v>0</v>
      </c>
      <c r="AC115" s="87">
        <f t="shared" si="82"/>
      </c>
      <c r="AD115" s="87">
        <v>5</v>
      </c>
      <c r="AE115" s="87" t="str">
        <f t="shared" si="83"/>
        <v> </v>
      </c>
      <c r="AF115" s="87" t="str">
        <f t="shared" si="84"/>
        <v>  </v>
      </c>
      <c r="AG115" s="87">
        <f t="shared" si="59"/>
      </c>
      <c r="AH115" s="87">
        <f t="shared" si="60"/>
      </c>
      <c r="AI115" s="87">
        <f t="shared" si="61"/>
      </c>
      <c r="AJ115" s="87">
        <f t="shared" si="62"/>
      </c>
      <c r="AK115" s="87">
        <f t="shared" si="63"/>
      </c>
      <c r="AL115" s="87">
        <f t="shared" si="64"/>
      </c>
      <c r="AM115" s="87">
        <f t="shared" si="85"/>
      </c>
      <c r="AN115" s="87">
        <f t="shared" si="86"/>
      </c>
      <c r="AO115" s="87">
        <f t="shared" si="65"/>
      </c>
      <c r="AP115" s="87">
        <f t="shared" si="66"/>
      </c>
      <c r="AQ115" s="87">
        <f t="shared" si="87"/>
        <v>0</v>
      </c>
      <c r="AR115" s="87" t="str">
        <f t="shared" si="88"/>
        <v>999:99.99</v>
      </c>
      <c r="AS115" s="87" t="str">
        <f t="shared" si="89"/>
        <v>999:99.99</v>
      </c>
      <c r="AT115" s="87" t="str">
        <f t="shared" si="90"/>
        <v>999:99.99</v>
      </c>
      <c r="AU115" s="87" t="str">
        <f t="shared" si="91"/>
        <v>999:99.99</v>
      </c>
    </row>
    <row r="116" spans="1:47" ht="16.5" customHeight="1">
      <c r="A116" s="134">
        <f t="shared" si="58"/>
      </c>
      <c r="B116" s="151"/>
      <c r="C116" s="152"/>
      <c r="D116" s="153"/>
      <c r="E116" s="153"/>
      <c r="F116" s="153"/>
      <c r="G116" s="153"/>
      <c r="H116" s="154"/>
      <c r="I116" s="155"/>
      <c r="J116" s="154"/>
      <c r="K116" s="155"/>
      <c r="L116" s="154"/>
      <c r="M116" s="155"/>
      <c r="N116" s="154"/>
      <c r="O116" s="155"/>
      <c r="P116" s="134">
        <f>IF(B116="","",YEAR('申込書'!$C$49)-YEAR('申込一覧表'!B116))</f>
      </c>
      <c r="Q116" s="144"/>
      <c r="R116" s="145">
        <f t="shared" si="75"/>
        <v>0</v>
      </c>
      <c r="S116" s="145">
        <f t="shared" si="76"/>
        <v>0</v>
      </c>
      <c r="T116" s="87">
        <f t="shared" si="77"/>
      </c>
      <c r="U116" s="87">
        <f t="shared" si="78"/>
      </c>
      <c r="V116" s="92">
        <f t="shared" si="73"/>
        <v>0</v>
      </c>
      <c r="W116" s="92">
        <f t="shared" si="74"/>
      </c>
      <c r="X116" s="87">
        <f t="shared" si="79"/>
        <v>0</v>
      </c>
      <c r="Y116" s="87">
        <f t="shared" si="43"/>
        <v>0</v>
      </c>
      <c r="Z116" s="87">
        <f t="shared" si="44"/>
      </c>
      <c r="AA116" s="87">
        <f t="shared" si="80"/>
      </c>
      <c r="AB116" s="145">
        <f t="shared" si="81"/>
        <v>0</v>
      </c>
      <c r="AC116" s="87">
        <f t="shared" si="82"/>
      </c>
      <c r="AD116" s="87">
        <v>5</v>
      </c>
      <c r="AE116" s="87" t="str">
        <f t="shared" si="83"/>
        <v> </v>
      </c>
      <c r="AF116" s="87" t="str">
        <f t="shared" si="84"/>
        <v>  </v>
      </c>
      <c r="AG116" s="87">
        <f t="shared" si="59"/>
      </c>
      <c r="AH116" s="87">
        <f t="shared" si="60"/>
      </c>
      <c r="AI116" s="87">
        <f t="shared" si="61"/>
      </c>
      <c r="AJ116" s="87">
        <f t="shared" si="62"/>
      </c>
      <c r="AK116" s="87">
        <f t="shared" si="63"/>
      </c>
      <c r="AL116" s="87">
        <f t="shared" si="64"/>
      </c>
      <c r="AM116" s="87">
        <f t="shared" si="85"/>
      </c>
      <c r="AN116" s="87">
        <f t="shared" si="86"/>
      </c>
      <c r="AO116" s="87">
        <f t="shared" si="65"/>
      </c>
      <c r="AP116" s="87">
        <f t="shared" si="66"/>
      </c>
      <c r="AQ116" s="87">
        <f t="shared" si="87"/>
        <v>0</v>
      </c>
      <c r="AR116" s="87" t="str">
        <f t="shared" si="88"/>
        <v>999:99.99</v>
      </c>
      <c r="AS116" s="87" t="str">
        <f t="shared" si="89"/>
        <v>999:99.99</v>
      </c>
      <c r="AT116" s="87" t="str">
        <f t="shared" si="90"/>
        <v>999:99.99</v>
      </c>
      <c r="AU116" s="87" t="str">
        <f t="shared" si="91"/>
        <v>999:99.99</v>
      </c>
    </row>
    <row r="117" spans="1:47" ht="16.5" customHeight="1">
      <c r="A117" s="134">
        <f t="shared" si="58"/>
      </c>
      <c r="B117" s="151"/>
      <c r="C117" s="152"/>
      <c r="D117" s="153"/>
      <c r="E117" s="153"/>
      <c r="F117" s="153"/>
      <c r="G117" s="153"/>
      <c r="H117" s="154"/>
      <c r="I117" s="155"/>
      <c r="J117" s="154"/>
      <c r="K117" s="155"/>
      <c r="L117" s="154"/>
      <c r="M117" s="155"/>
      <c r="N117" s="154"/>
      <c r="O117" s="155"/>
      <c r="P117" s="134">
        <f>IF(B117="","",YEAR('申込書'!$C$49)-YEAR('申込一覧表'!B117))</f>
      </c>
      <c r="Q117" s="144"/>
      <c r="R117" s="145">
        <f t="shared" si="75"/>
        <v>0</v>
      </c>
      <c r="S117" s="145">
        <f t="shared" si="76"/>
        <v>0</v>
      </c>
      <c r="T117" s="87">
        <f t="shared" si="77"/>
      </c>
      <c r="U117" s="87">
        <f t="shared" si="78"/>
      </c>
      <c r="V117" s="92">
        <f t="shared" si="73"/>
        <v>0</v>
      </c>
      <c r="W117" s="92">
        <f t="shared" si="74"/>
      </c>
      <c r="X117" s="87">
        <f t="shared" si="79"/>
        <v>0</v>
      </c>
      <c r="Y117" s="87">
        <f t="shared" si="43"/>
        <v>0</v>
      </c>
      <c r="Z117" s="87">
        <f t="shared" si="44"/>
      </c>
      <c r="AA117" s="87">
        <f t="shared" si="80"/>
      </c>
      <c r="AB117" s="145">
        <f t="shared" si="81"/>
        <v>0</v>
      </c>
      <c r="AC117" s="87">
        <f t="shared" si="82"/>
      </c>
      <c r="AD117" s="87">
        <v>5</v>
      </c>
      <c r="AE117" s="87" t="str">
        <f t="shared" si="83"/>
        <v> </v>
      </c>
      <c r="AF117" s="87" t="str">
        <f t="shared" si="84"/>
        <v>  </v>
      </c>
      <c r="AG117" s="87">
        <f t="shared" si="59"/>
      </c>
      <c r="AH117" s="87">
        <f t="shared" si="60"/>
      </c>
      <c r="AI117" s="87">
        <f t="shared" si="61"/>
      </c>
      <c r="AJ117" s="87">
        <f t="shared" si="62"/>
      </c>
      <c r="AK117" s="87">
        <f t="shared" si="63"/>
      </c>
      <c r="AL117" s="87">
        <f t="shared" si="64"/>
      </c>
      <c r="AM117" s="87">
        <f t="shared" si="85"/>
      </c>
      <c r="AN117" s="87">
        <f t="shared" si="86"/>
      </c>
      <c r="AO117" s="87">
        <f t="shared" si="65"/>
      </c>
      <c r="AP117" s="87">
        <f t="shared" si="66"/>
      </c>
      <c r="AQ117" s="87">
        <f t="shared" si="87"/>
        <v>0</v>
      </c>
      <c r="AR117" s="87" t="str">
        <f t="shared" si="88"/>
        <v>999:99.99</v>
      </c>
      <c r="AS117" s="87" t="str">
        <f t="shared" si="89"/>
        <v>999:99.99</v>
      </c>
      <c r="AT117" s="87" t="str">
        <f t="shared" si="90"/>
        <v>999:99.99</v>
      </c>
      <c r="AU117" s="87" t="str">
        <f t="shared" si="91"/>
        <v>999:99.99</v>
      </c>
    </row>
    <row r="118" spans="1:47" ht="16.5" customHeight="1">
      <c r="A118" s="134">
        <f t="shared" si="58"/>
      </c>
      <c r="B118" s="151"/>
      <c r="C118" s="152"/>
      <c r="D118" s="153"/>
      <c r="E118" s="153"/>
      <c r="F118" s="153"/>
      <c r="G118" s="153"/>
      <c r="H118" s="154"/>
      <c r="I118" s="155"/>
      <c r="J118" s="154"/>
      <c r="K118" s="155"/>
      <c r="L118" s="154"/>
      <c r="M118" s="155"/>
      <c r="N118" s="154"/>
      <c r="O118" s="155"/>
      <c r="P118" s="134">
        <f>IF(B118="","",YEAR('申込書'!$C$49)-YEAR('申込一覧表'!B118))</f>
      </c>
      <c r="Q118" s="144"/>
      <c r="R118" s="145">
        <f t="shared" si="75"/>
        <v>0</v>
      </c>
      <c r="S118" s="145">
        <f t="shared" si="76"/>
        <v>0</v>
      </c>
      <c r="T118" s="87">
        <f t="shared" si="77"/>
      </c>
      <c r="U118" s="87">
        <f t="shared" si="78"/>
      </c>
      <c r="V118" s="92">
        <f t="shared" si="73"/>
        <v>0</v>
      </c>
      <c r="W118" s="92">
        <f t="shared" si="74"/>
      </c>
      <c r="X118" s="87">
        <f t="shared" si="79"/>
        <v>0</v>
      </c>
      <c r="Y118" s="87">
        <f t="shared" si="43"/>
        <v>0</v>
      </c>
      <c r="Z118" s="87">
        <f t="shared" si="44"/>
      </c>
      <c r="AA118" s="87">
        <f t="shared" si="80"/>
      </c>
      <c r="AB118" s="145">
        <f t="shared" si="81"/>
        <v>0</v>
      </c>
      <c r="AC118" s="87">
        <f t="shared" si="82"/>
      </c>
      <c r="AD118" s="87">
        <v>5</v>
      </c>
      <c r="AE118" s="87" t="str">
        <f t="shared" si="83"/>
        <v> </v>
      </c>
      <c r="AF118" s="87" t="str">
        <f t="shared" si="84"/>
        <v>  </v>
      </c>
      <c r="AG118" s="87">
        <f t="shared" si="59"/>
      </c>
      <c r="AH118" s="87">
        <f t="shared" si="60"/>
      </c>
      <c r="AI118" s="87">
        <f t="shared" si="61"/>
      </c>
      <c r="AJ118" s="87">
        <f t="shared" si="62"/>
      </c>
      <c r="AK118" s="87">
        <f t="shared" si="63"/>
      </c>
      <c r="AL118" s="87">
        <f t="shared" si="64"/>
      </c>
      <c r="AM118" s="87">
        <f t="shared" si="85"/>
      </c>
      <c r="AN118" s="87">
        <f t="shared" si="86"/>
      </c>
      <c r="AO118" s="87">
        <f t="shared" si="65"/>
      </c>
      <c r="AP118" s="87">
        <f t="shared" si="66"/>
      </c>
      <c r="AQ118" s="87">
        <f t="shared" si="87"/>
        <v>0</v>
      </c>
      <c r="AR118" s="87" t="str">
        <f t="shared" si="88"/>
        <v>999:99.99</v>
      </c>
      <c r="AS118" s="87" t="str">
        <f t="shared" si="89"/>
        <v>999:99.99</v>
      </c>
      <c r="AT118" s="87" t="str">
        <f t="shared" si="90"/>
        <v>999:99.99</v>
      </c>
      <c r="AU118" s="87" t="str">
        <f t="shared" si="91"/>
        <v>999:99.99</v>
      </c>
    </row>
    <row r="119" spans="1:47" ht="16.5" customHeight="1">
      <c r="A119" s="134">
        <f t="shared" si="58"/>
      </c>
      <c r="B119" s="151"/>
      <c r="C119" s="152"/>
      <c r="D119" s="153"/>
      <c r="E119" s="153"/>
      <c r="F119" s="153"/>
      <c r="G119" s="153"/>
      <c r="H119" s="154"/>
      <c r="I119" s="155"/>
      <c r="J119" s="154"/>
      <c r="K119" s="155"/>
      <c r="L119" s="154"/>
      <c r="M119" s="155"/>
      <c r="N119" s="154"/>
      <c r="O119" s="155"/>
      <c r="P119" s="134">
        <f>IF(B119="","",YEAR('申込書'!$C$49)-YEAR('申込一覧表'!B119))</f>
      </c>
      <c r="Q119" s="144"/>
      <c r="R119" s="145">
        <f t="shared" si="75"/>
        <v>0</v>
      </c>
      <c r="S119" s="145">
        <f t="shared" si="76"/>
        <v>0</v>
      </c>
      <c r="T119" s="87">
        <f t="shared" si="77"/>
      </c>
      <c r="U119" s="87">
        <f t="shared" si="78"/>
      </c>
      <c r="V119" s="92">
        <f t="shared" si="73"/>
        <v>0</v>
      </c>
      <c r="W119" s="92">
        <f t="shared" si="74"/>
      </c>
      <c r="X119" s="87">
        <f t="shared" si="79"/>
        <v>0</v>
      </c>
      <c r="Y119" s="87">
        <f t="shared" si="43"/>
        <v>0</v>
      </c>
      <c r="Z119" s="87">
        <f t="shared" si="44"/>
      </c>
      <c r="AA119" s="87">
        <f t="shared" si="80"/>
      </c>
      <c r="AB119" s="145">
        <f t="shared" si="81"/>
        <v>0</v>
      </c>
      <c r="AC119" s="87">
        <f t="shared" si="82"/>
      </c>
      <c r="AD119" s="87">
        <v>5</v>
      </c>
      <c r="AE119" s="87" t="str">
        <f t="shared" si="83"/>
        <v> </v>
      </c>
      <c r="AF119" s="87" t="str">
        <f t="shared" si="84"/>
        <v>  </v>
      </c>
      <c r="AG119" s="87">
        <f t="shared" si="59"/>
      </c>
      <c r="AH119" s="87">
        <f t="shared" si="60"/>
      </c>
      <c r="AI119" s="87">
        <f t="shared" si="61"/>
      </c>
      <c r="AJ119" s="87">
        <f t="shared" si="62"/>
      </c>
      <c r="AK119" s="87">
        <f t="shared" si="63"/>
      </c>
      <c r="AL119" s="87">
        <f t="shared" si="64"/>
      </c>
      <c r="AM119" s="87">
        <f t="shared" si="85"/>
      </c>
      <c r="AN119" s="87">
        <f t="shared" si="86"/>
      </c>
      <c r="AO119" s="87">
        <f t="shared" si="65"/>
      </c>
      <c r="AP119" s="87">
        <f t="shared" si="66"/>
      </c>
      <c r="AQ119" s="87">
        <f t="shared" si="87"/>
        <v>0</v>
      </c>
      <c r="AR119" s="87" t="str">
        <f t="shared" si="88"/>
        <v>999:99.99</v>
      </c>
      <c r="AS119" s="87" t="str">
        <f t="shared" si="89"/>
        <v>999:99.99</v>
      </c>
      <c r="AT119" s="87" t="str">
        <f t="shared" si="90"/>
        <v>999:99.99</v>
      </c>
      <c r="AU119" s="87" t="str">
        <f t="shared" si="91"/>
        <v>999:99.99</v>
      </c>
    </row>
    <row r="120" spans="1:47" ht="16.5" customHeight="1">
      <c r="A120" s="134">
        <f t="shared" si="58"/>
      </c>
      <c r="B120" s="151"/>
      <c r="C120" s="152"/>
      <c r="D120" s="153"/>
      <c r="E120" s="153"/>
      <c r="F120" s="153"/>
      <c r="G120" s="153"/>
      <c r="H120" s="154"/>
      <c r="I120" s="155"/>
      <c r="J120" s="154"/>
      <c r="K120" s="155"/>
      <c r="L120" s="154"/>
      <c r="M120" s="155"/>
      <c r="N120" s="154"/>
      <c r="O120" s="155"/>
      <c r="P120" s="134">
        <f>IF(B120="","",YEAR('申込書'!$C$49)-YEAR('申込一覧表'!B120))</f>
      </c>
      <c r="Q120" s="144"/>
      <c r="R120" s="145">
        <f t="shared" si="75"/>
        <v>0</v>
      </c>
      <c r="S120" s="145">
        <f t="shared" si="76"/>
        <v>0</v>
      </c>
      <c r="T120" s="87">
        <f t="shared" si="77"/>
      </c>
      <c r="U120" s="87">
        <f t="shared" si="78"/>
      </c>
      <c r="V120" s="92">
        <f t="shared" si="73"/>
        <v>0</v>
      </c>
      <c r="W120" s="92">
        <f t="shared" si="74"/>
      </c>
      <c r="X120" s="87">
        <f t="shared" si="79"/>
        <v>0</v>
      </c>
      <c r="Y120" s="87">
        <f t="shared" si="43"/>
        <v>0</v>
      </c>
      <c r="Z120" s="87">
        <f t="shared" si="44"/>
      </c>
      <c r="AA120" s="87">
        <f t="shared" si="80"/>
      </c>
      <c r="AB120" s="145">
        <f t="shared" si="81"/>
        <v>0</v>
      </c>
      <c r="AC120" s="87">
        <f t="shared" si="82"/>
      </c>
      <c r="AD120" s="87">
        <v>5</v>
      </c>
      <c r="AE120" s="87" t="str">
        <f t="shared" si="83"/>
        <v> </v>
      </c>
      <c r="AF120" s="87" t="str">
        <f t="shared" si="84"/>
        <v>  </v>
      </c>
      <c r="AG120" s="87">
        <f t="shared" si="59"/>
      </c>
      <c r="AH120" s="87">
        <f t="shared" si="60"/>
      </c>
      <c r="AI120" s="87">
        <f t="shared" si="61"/>
      </c>
      <c r="AJ120" s="87">
        <f t="shared" si="62"/>
      </c>
      <c r="AK120" s="87">
        <f t="shared" si="63"/>
      </c>
      <c r="AL120" s="87">
        <f t="shared" si="64"/>
      </c>
      <c r="AM120" s="87">
        <f t="shared" si="85"/>
      </c>
      <c r="AN120" s="87">
        <f t="shared" si="86"/>
      </c>
      <c r="AO120" s="87">
        <f t="shared" si="65"/>
      </c>
      <c r="AP120" s="87">
        <f t="shared" si="66"/>
      </c>
      <c r="AQ120" s="87">
        <f t="shared" si="87"/>
        <v>0</v>
      </c>
      <c r="AR120" s="87" t="str">
        <f t="shared" si="88"/>
        <v>999:99.99</v>
      </c>
      <c r="AS120" s="87" t="str">
        <f t="shared" si="89"/>
        <v>999:99.99</v>
      </c>
      <c r="AT120" s="87" t="str">
        <f t="shared" si="90"/>
        <v>999:99.99</v>
      </c>
      <c r="AU120" s="87" t="str">
        <f t="shared" si="91"/>
        <v>999:99.99</v>
      </c>
    </row>
    <row r="121" spans="1:47" ht="16.5" customHeight="1">
      <c r="A121" s="134">
        <f t="shared" si="58"/>
      </c>
      <c r="B121" s="151"/>
      <c r="C121" s="152"/>
      <c r="D121" s="153"/>
      <c r="E121" s="153"/>
      <c r="F121" s="153"/>
      <c r="G121" s="153"/>
      <c r="H121" s="154"/>
      <c r="I121" s="155"/>
      <c r="J121" s="154"/>
      <c r="K121" s="155"/>
      <c r="L121" s="154"/>
      <c r="M121" s="155"/>
      <c r="N121" s="154"/>
      <c r="O121" s="155"/>
      <c r="P121" s="134">
        <f>IF(B121="","",YEAR('申込書'!$C$49)-YEAR('申込一覧表'!B121))</f>
      </c>
      <c r="Q121" s="144"/>
      <c r="R121" s="145">
        <f t="shared" si="75"/>
        <v>0</v>
      </c>
      <c r="S121" s="145">
        <f t="shared" si="76"/>
        <v>0</v>
      </c>
      <c r="T121" s="87">
        <f t="shared" si="77"/>
      </c>
      <c r="U121" s="87">
        <f t="shared" si="78"/>
      </c>
      <c r="V121" s="92">
        <f t="shared" si="73"/>
        <v>0</v>
      </c>
      <c r="W121" s="92">
        <f t="shared" si="74"/>
      </c>
      <c r="X121" s="87">
        <f t="shared" si="79"/>
        <v>0</v>
      </c>
      <c r="Y121" s="87">
        <f t="shared" si="43"/>
        <v>0</v>
      </c>
      <c r="Z121" s="87">
        <f t="shared" si="44"/>
      </c>
      <c r="AA121" s="87">
        <f t="shared" si="80"/>
      </c>
      <c r="AB121" s="145">
        <f t="shared" si="81"/>
        <v>0</v>
      </c>
      <c r="AC121" s="87">
        <f t="shared" si="82"/>
      </c>
      <c r="AD121" s="87">
        <v>5</v>
      </c>
      <c r="AE121" s="87" t="str">
        <f t="shared" si="83"/>
        <v> </v>
      </c>
      <c r="AF121" s="87" t="str">
        <f t="shared" si="84"/>
        <v>  </v>
      </c>
      <c r="AG121" s="87">
        <f t="shared" si="59"/>
      </c>
      <c r="AH121" s="87">
        <f t="shared" si="60"/>
      </c>
      <c r="AI121" s="87">
        <f t="shared" si="61"/>
      </c>
      <c r="AJ121" s="87">
        <f t="shared" si="62"/>
      </c>
      <c r="AK121" s="87">
        <f t="shared" si="63"/>
      </c>
      <c r="AL121" s="87">
        <f t="shared" si="64"/>
      </c>
      <c r="AM121" s="87">
        <f t="shared" si="85"/>
      </c>
      <c r="AN121" s="87">
        <f t="shared" si="86"/>
      </c>
      <c r="AO121" s="87">
        <f t="shared" si="65"/>
      </c>
      <c r="AP121" s="87">
        <f t="shared" si="66"/>
      </c>
      <c r="AQ121" s="87">
        <f t="shared" si="87"/>
        <v>0</v>
      </c>
      <c r="AR121" s="87" t="str">
        <f t="shared" si="88"/>
        <v>999:99.99</v>
      </c>
      <c r="AS121" s="87" t="str">
        <f t="shared" si="89"/>
        <v>999:99.99</v>
      </c>
      <c r="AT121" s="87" t="str">
        <f t="shared" si="90"/>
        <v>999:99.99</v>
      </c>
      <c r="AU121" s="87" t="str">
        <f t="shared" si="91"/>
        <v>999:99.99</v>
      </c>
    </row>
    <row r="122" spans="1:47" ht="16.5" customHeight="1">
      <c r="A122" s="134">
        <f t="shared" si="58"/>
      </c>
      <c r="B122" s="151"/>
      <c r="C122" s="152"/>
      <c r="D122" s="153"/>
      <c r="E122" s="153"/>
      <c r="F122" s="153"/>
      <c r="G122" s="153"/>
      <c r="H122" s="154"/>
      <c r="I122" s="155"/>
      <c r="J122" s="154"/>
      <c r="K122" s="155"/>
      <c r="L122" s="154"/>
      <c r="M122" s="155"/>
      <c r="N122" s="154"/>
      <c r="O122" s="155"/>
      <c r="P122" s="134">
        <f>IF(B122="","",YEAR('申込書'!$C$49)-YEAR('申込一覧表'!B122))</f>
      </c>
      <c r="Q122" s="144"/>
      <c r="R122" s="145">
        <f t="shared" si="75"/>
        <v>0</v>
      </c>
      <c r="S122" s="145">
        <f t="shared" si="76"/>
        <v>0</v>
      </c>
      <c r="T122" s="87">
        <f t="shared" si="77"/>
      </c>
      <c r="U122" s="87">
        <f t="shared" si="78"/>
      </c>
      <c r="V122" s="92">
        <f t="shared" si="73"/>
        <v>0</v>
      </c>
      <c r="W122" s="92">
        <f t="shared" si="74"/>
      </c>
      <c r="X122" s="87">
        <f t="shared" si="79"/>
        <v>0</v>
      </c>
      <c r="Y122" s="87">
        <f t="shared" si="43"/>
        <v>0</v>
      </c>
      <c r="Z122" s="87">
        <f t="shared" si="44"/>
      </c>
      <c r="AA122" s="87">
        <f t="shared" si="80"/>
      </c>
      <c r="AB122" s="145">
        <f t="shared" si="81"/>
        <v>0</v>
      </c>
      <c r="AC122" s="87">
        <f t="shared" si="82"/>
      </c>
      <c r="AD122" s="87">
        <v>5</v>
      </c>
      <c r="AE122" s="87" t="str">
        <f t="shared" si="83"/>
        <v> </v>
      </c>
      <c r="AF122" s="87" t="str">
        <f t="shared" si="84"/>
        <v>  </v>
      </c>
      <c r="AG122" s="87">
        <f t="shared" si="59"/>
      </c>
      <c r="AH122" s="87">
        <f t="shared" si="60"/>
      </c>
      <c r="AI122" s="87">
        <f t="shared" si="61"/>
      </c>
      <c r="AJ122" s="87">
        <f t="shared" si="62"/>
      </c>
      <c r="AK122" s="87">
        <f t="shared" si="63"/>
      </c>
      <c r="AL122" s="87">
        <f t="shared" si="64"/>
      </c>
      <c r="AM122" s="87">
        <f t="shared" si="85"/>
      </c>
      <c r="AN122" s="87">
        <f t="shared" si="86"/>
      </c>
      <c r="AO122" s="87">
        <f t="shared" si="65"/>
      </c>
      <c r="AP122" s="87">
        <f t="shared" si="66"/>
      </c>
      <c r="AQ122" s="87">
        <f t="shared" si="87"/>
        <v>0</v>
      </c>
      <c r="AR122" s="87" t="str">
        <f t="shared" si="88"/>
        <v>999:99.99</v>
      </c>
      <c r="AS122" s="87" t="str">
        <f t="shared" si="89"/>
        <v>999:99.99</v>
      </c>
      <c r="AT122" s="87" t="str">
        <f t="shared" si="90"/>
        <v>999:99.99</v>
      </c>
      <c r="AU122" s="87" t="str">
        <f t="shared" si="91"/>
        <v>999:99.99</v>
      </c>
    </row>
    <row r="123" spans="1:47" ht="16.5" customHeight="1">
      <c r="A123" s="134">
        <f t="shared" si="58"/>
      </c>
      <c r="B123" s="151"/>
      <c r="C123" s="152"/>
      <c r="D123" s="153"/>
      <c r="E123" s="153"/>
      <c r="F123" s="153"/>
      <c r="G123" s="153"/>
      <c r="H123" s="154"/>
      <c r="I123" s="155"/>
      <c r="J123" s="154"/>
      <c r="K123" s="155"/>
      <c r="L123" s="154"/>
      <c r="M123" s="155"/>
      <c r="N123" s="154"/>
      <c r="O123" s="155"/>
      <c r="P123" s="134">
        <f>IF(B123="","",YEAR('申込書'!$C$49)-YEAR('申込一覧表'!B123))</f>
      </c>
      <c r="Q123" s="144"/>
      <c r="R123" s="145">
        <f t="shared" si="75"/>
        <v>0</v>
      </c>
      <c r="S123" s="145">
        <f t="shared" si="76"/>
        <v>0</v>
      </c>
      <c r="T123" s="87">
        <f t="shared" si="77"/>
      </c>
      <c r="U123" s="87">
        <f t="shared" si="78"/>
      </c>
      <c r="V123" s="92">
        <f t="shared" si="73"/>
        <v>0</v>
      </c>
      <c r="W123" s="92">
        <f t="shared" si="74"/>
      </c>
      <c r="X123" s="87">
        <f t="shared" si="79"/>
        <v>0</v>
      </c>
      <c r="Y123" s="87">
        <f t="shared" si="43"/>
        <v>0</v>
      </c>
      <c r="Z123" s="87">
        <f t="shared" si="44"/>
      </c>
      <c r="AA123" s="87">
        <f t="shared" si="80"/>
      </c>
      <c r="AB123" s="145">
        <f t="shared" si="81"/>
        <v>0</v>
      </c>
      <c r="AC123" s="87">
        <f t="shared" si="82"/>
      </c>
      <c r="AD123" s="87">
        <v>5</v>
      </c>
      <c r="AE123" s="87" t="str">
        <f t="shared" si="83"/>
        <v> </v>
      </c>
      <c r="AF123" s="87" t="str">
        <f t="shared" si="84"/>
        <v>  </v>
      </c>
      <c r="AG123" s="87">
        <f t="shared" si="59"/>
      </c>
      <c r="AH123" s="87">
        <f t="shared" si="60"/>
      </c>
      <c r="AI123" s="87">
        <f t="shared" si="61"/>
      </c>
      <c r="AJ123" s="87">
        <f t="shared" si="62"/>
      </c>
      <c r="AK123" s="87">
        <f t="shared" si="63"/>
      </c>
      <c r="AL123" s="87">
        <f t="shared" si="64"/>
      </c>
      <c r="AM123" s="87">
        <f t="shared" si="85"/>
      </c>
      <c r="AN123" s="87">
        <f t="shared" si="86"/>
      </c>
      <c r="AO123" s="87">
        <f t="shared" si="65"/>
      </c>
      <c r="AP123" s="87">
        <f t="shared" si="66"/>
      </c>
      <c r="AQ123" s="87">
        <f t="shared" si="87"/>
        <v>0</v>
      </c>
      <c r="AR123" s="87" t="str">
        <f t="shared" si="88"/>
        <v>999:99.99</v>
      </c>
      <c r="AS123" s="87" t="str">
        <f t="shared" si="89"/>
        <v>999:99.99</v>
      </c>
      <c r="AT123" s="87" t="str">
        <f t="shared" si="90"/>
        <v>999:99.99</v>
      </c>
      <c r="AU123" s="87" t="str">
        <f t="shared" si="91"/>
        <v>999:99.99</v>
      </c>
    </row>
    <row r="124" spans="1:47" ht="16.5" customHeight="1">
      <c r="A124" s="134">
        <f t="shared" si="58"/>
      </c>
      <c r="B124" s="151"/>
      <c r="C124" s="152"/>
      <c r="D124" s="153"/>
      <c r="E124" s="153"/>
      <c r="F124" s="153"/>
      <c r="G124" s="153"/>
      <c r="H124" s="154"/>
      <c r="I124" s="155"/>
      <c r="J124" s="154"/>
      <c r="K124" s="155"/>
      <c r="L124" s="154"/>
      <c r="M124" s="155"/>
      <c r="N124" s="154"/>
      <c r="O124" s="155"/>
      <c r="P124" s="134">
        <f>IF(B124="","",YEAR('申込書'!$C$49)-YEAR('申込一覧表'!B124))</f>
      </c>
      <c r="Q124" s="144"/>
      <c r="R124" s="145">
        <f t="shared" si="75"/>
        <v>0</v>
      </c>
      <c r="S124" s="145">
        <f t="shared" si="76"/>
        <v>0</v>
      </c>
      <c r="T124" s="87">
        <f t="shared" si="77"/>
      </c>
      <c r="U124" s="87">
        <f t="shared" si="78"/>
      </c>
      <c r="V124" s="92">
        <f t="shared" si="73"/>
        <v>0</v>
      </c>
      <c r="W124" s="92">
        <f t="shared" si="74"/>
      </c>
      <c r="X124" s="87">
        <f t="shared" si="79"/>
        <v>0</v>
      </c>
      <c r="Y124" s="87">
        <f t="shared" si="43"/>
        <v>0</v>
      </c>
      <c r="Z124" s="87">
        <f t="shared" si="44"/>
      </c>
      <c r="AA124" s="87">
        <f t="shared" si="80"/>
      </c>
      <c r="AB124" s="145">
        <f t="shared" si="81"/>
        <v>0</v>
      </c>
      <c r="AC124" s="87">
        <f t="shared" si="82"/>
      </c>
      <c r="AD124" s="87">
        <v>5</v>
      </c>
      <c r="AE124" s="87" t="str">
        <f t="shared" si="83"/>
        <v> </v>
      </c>
      <c r="AF124" s="87" t="str">
        <f t="shared" si="84"/>
        <v>  </v>
      </c>
      <c r="AG124" s="87">
        <f t="shared" si="59"/>
      </c>
      <c r="AH124" s="87">
        <f t="shared" si="60"/>
      </c>
      <c r="AI124" s="87">
        <f t="shared" si="61"/>
      </c>
      <c r="AJ124" s="87">
        <f t="shared" si="62"/>
      </c>
      <c r="AK124" s="87">
        <f t="shared" si="63"/>
      </c>
      <c r="AL124" s="87">
        <f t="shared" si="64"/>
      </c>
      <c r="AM124" s="87">
        <f t="shared" si="85"/>
      </c>
      <c r="AN124" s="87">
        <f t="shared" si="86"/>
      </c>
      <c r="AO124" s="87">
        <f t="shared" si="65"/>
      </c>
      <c r="AP124" s="87">
        <f t="shared" si="66"/>
      </c>
      <c r="AQ124" s="87">
        <f t="shared" si="87"/>
        <v>0</v>
      </c>
      <c r="AR124" s="87" t="str">
        <f t="shared" si="88"/>
        <v>999:99.99</v>
      </c>
      <c r="AS124" s="87" t="str">
        <f t="shared" si="89"/>
        <v>999:99.99</v>
      </c>
      <c r="AT124" s="87" t="str">
        <f t="shared" si="90"/>
        <v>999:99.99</v>
      </c>
      <c r="AU124" s="87" t="str">
        <f t="shared" si="91"/>
        <v>999:99.99</v>
      </c>
    </row>
    <row r="125" spans="1:47" ht="16.5" customHeight="1">
      <c r="A125" s="134">
        <f t="shared" si="58"/>
      </c>
      <c r="B125" s="151"/>
      <c r="C125" s="152"/>
      <c r="D125" s="153"/>
      <c r="E125" s="153"/>
      <c r="F125" s="153"/>
      <c r="G125" s="153"/>
      <c r="H125" s="154"/>
      <c r="I125" s="155"/>
      <c r="J125" s="154"/>
      <c r="K125" s="155"/>
      <c r="L125" s="154"/>
      <c r="M125" s="155"/>
      <c r="N125" s="154"/>
      <c r="O125" s="155"/>
      <c r="P125" s="134">
        <f>IF(B125="","",YEAR('申込書'!$C$49)-YEAR('申込一覧表'!B125))</f>
      </c>
      <c r="Q125" s="144"/>
      <c r="R125" s="145">
        <f t="shared" si="75"/>
        <v>0</v>
      </c>
      <c r="S125" s="145">
        <f t="shared" si="76"/>
        <v>0</v>
      </c>
      <c r="T125" s="87">
        <f t="shared" si="77"/>
      </c>
      <c r="U125" s="87">
        <f t="shared" si="78"/>
      </c>
      <c r="V125" s="92">
        <f t="shared" si="73"/>
        <v>0</v>
      </c>
      <c r="W125" s="92">
        <f t="shared" si="74"/>
      </c>
      <c r="X125" s="87">
        <f t="shared" si="79"/>
        <v>0</v>
      </c>
      <c r="Y125" s="87">
        <f t="shared" si="43"/>
        <v>0</v>
      </c>
      <c r="Z125" s="87">
        <f t="shared" si="44"/>
      </c>
      <c r="AA125" s="87">
        <f t="shared" si="80"/>
      </c>
      <c r="AB125" s="145">
        <f t="shared" si="81"/>
        <v>0</v>
      </c>
      <c r="AC125" s="87">
        <f t="shared" si="82"/>
      </c>
      <c r="AD125" s="87">
        <v>5</v>
      </c>
      <c r="AE125" s="87" t="str">
        <f t="shared" si="83"/>
        <v> </v>
      </c>
      <c r="AF125" s="87" t="str">
        <f t="shared" si="84"/>
        <v>  </v>
      </c>
      <c r="AG125" s="87">
        <f t="shared" si="59"/>
      </c>
      <c r="AH125" s="87">
        <f t="shared" si="60"/>
      </c>
      <c r="AI125" s="87">
        <f t="shared" si="61"/>
      </c>
      <c r="AJ125" s="87">
        <f t="shared" si="62"/>
      </c>
      <c r="AK125" s="87">
        <f t="shared" si="63"/>
      </c>
      <c r="AL125" s="87">
        <f t="shared" si="64"/>
      </c>
      <c r="AM125" s="87">
        <f t="shared" si="85"/>
      </c>
      <c r="AN125" s="87">
        <f t="shared" si="86"/>
      </c>
      <c r="AO125" s="87">
        <f t="shared" si="65"/>
      </c>
      <c r="AP125" s="87">
        <f t="shared" si="66"/>
      </c>
      <c r="AQ125" s="87">
        <f t="shared" si="87"/>
        <v>0</v>
      </c>
      <c r="AR125" s="87" t="str">
        <f t="shared" si="88"/>
        <v>999:99.99</v>
      </c>
      <c r="AS125" s="87" t="str">
        <f t="shared" si="89"/>
        <v>999:99.99</v>
      </c>
      <c r="AT125" s="87" t="str">
        <f t="shared" si="90"/>
        <v>999:99.99</v>
      </c>
      <c r="AU125" s="87" t="str">
        <f t="shared" si="91"/>
        <v>999:99.99</v>
      </c>
    </row>
    <row r="126" spans="1:47" ht="16.5" customHeight="1">
      <c r="A126" s="134">
        <f t="shared" si="58"/>
      </c>
      <c r="B126" s="151"/>
      <c r="C126" s="152"/>
      <c r="D126" s="153"/>
      <c r="E126" s="153"/>
      <c r="F126" s="153"/>
      <c r="G126" s="153"/>
      <c r="H126" s="154"/>
      <c r="I126" s="155"/>
      <c r="J126" s="154"/>
      <c r="K126" s="155"/>
      <c r="L126" s="154"/>
      <c r="M126" s="155"/>
      <c r="N126" s="154"/>
      <c r="O126" s="155"/>
      <c r="P126" s="134">
        <f>IF(B126="","",YEAR('申込書'!$C$49)-YEAR('申込一覧表'!B126))</f>
      </c>
      <c r="Q126" s="144"/>
      <c r="R126" s="145">
        <f t="shared" si="75"/>
        <v>0</v>
      </c>
      <c r="S126" s="145">
        <f t="shared" si="76"/>
        <v>0</v>
      </c>
      <c r="T126" s="87">
        <f t="shared" si="77"/>
      </c>
      <c r="U126" s="87">
        <f t="shared" si="78"/>
      </c>
      <c r="V126" s="92">
        <f t="shared" si="73"/>
        <v>0</v>
      </c>
      <c r="W126" s="92">
        <f t="shared" si="74"/>
      </c>
      <c r="X126" s="87">
        <f t="shared" si="79"/>
        <v>0</v>
      </c>
      <c r="Y126" s="87">
        <f t="shared" si="43"/>
        <v>0</v>
      </c>
      <c r="Z126" s="87">
        <f t="shared" si="44"/>
      </c>
      <c r="AA126" s="87">
        <f t="shared" si="80"/>
      </c>
      <c r="AB126" s="145">
        <f t="shared" si="81"/>
        <v>0</v>
      </c>
      <c r="AC126" s="87">
        <f t="shared" si="82"/>
      </c>
      <c r="AD126" s="87">
        <v>5</v>
      </c>
      <c r="AE126" s="87" t="str">
        <f t="shared" si="83"/>
        <v> </v>
      </c>
      <c r="AF126" s="87" t="str">
        <f t="shared" si="84"/>
        <v>  </v>
      </c>
      <c r="AG126" s="87">
        <f t="shared" si="59"/>
      </c>
      <c r="AH126" s="87">
        <f t="shared" si="60"/>
      </c>
      <c r="AI126" s="87">
        <f t="shared" si="61"/>
      </c>
      <c r="AJ126" s="87">
        <f t="shared" si="62"/>
      </c>
      <c r="AK126" s="87">
        <f t="shared" si="63"/>
      </c>
      <c r="AL126" s="87">
        <f t="shared" si="64"/>
      </c>
      <c r="AM126" s="87">
        <f t="shared" si="85"/>
      </c>
      <c r="AN126" s="87">
        <f t="shared" si="86"/>
      </c>
      <c r="AO126" s="87">
        <f t="shared" si="65"/>
      </c>
      <c r="AP126" s="87">
        <f t="shared" si="66"/>
      </c>
      <c r="AQ126" s="87">
        <f t="shared" si="87"/>
        <v>0</v>
      </c>
      <c r="AR126" s="87" t="str">
        <f t="shared" si="88"/>
        <v>999:99.99</v>
      </c>
      <c r="AS126" s="87" t="str">
        <f t="shared" si="89"/>
        <v>999:99.99</v>
      </c>
      <c r="AT126" s="87" t="str">
        <f t="shared" si="90"/>
        <v>999:99.99</v>
      </c>
      <c r="AU126" s="87" t="str">
        <f t="shared" si="91"/>
        <v>999:99.99</v>
      </c>
    </row>
    <row r="127" spans="1:47" ht="16.5" customHeight="1">
      <c r="A127" s="134">
        <f t="shared" si="58"/>
      </c>
      <c r="B127" s="151"/>
      <c r="C127" s="152"/>
      <c r="D127" s="153"/>
      <c r="E127" s="153"/>
      <c r="F127" s="153"/>
      <c r="G127" s="153"/>
      <c r="H127" s="154"/>
      <c r="I127" s="155"/>
      <c r="J127" s="154"/>
      <c r="K127" s="155"/>
      <c r="L127" s="154"/>
      <c r="M127" s="155"/>
      <c r="N127" s="154"/>
      <c r="O127" s="155"/>
      <c r="P127" s="134">
        <f>IF(B127="","",YEAR('申込書'!$C$49)-YEAR('申込一覧表'!B127))</f>
      </c>
      <c r="Q127" s="144"/>
      <c r="R127" s="145">
        <f t="shared" si="75"/>
        <v>0</v>
      </c>
      <c r="S127" s="145">
        <f t="shared" si="76"/>
        <v>0</v>
      </c>
      <c r="T127" s="87">
        <f t="shared" si="77"/>
      </c>
      <c r="U127" s="87">
        <f t="shared" si="78"/>
      </c>
      <c r="V127" s="92">
        <f t="shared" si="73"/>
        <v>0</v>
      </c>
      <c r="W127" s="92">
        <f t="shared" si="74"/>
      </c>
      <c r="X127" s="87">
        <f t="shared" si="79"/>
        <v>0</v>
      </c>
      <c r="Y127" s="87">
        <f t="shared" si="43"/>
        <v>0</v>
      </c>
      <c r="Z127" s="87">
        <f t="shared" si="44"/>
      </c>
      <c r="AA127" s="87">
        <f t="shared" si="80"/>
      </c>
      <c r="AB127" s="145">
        <f t="shared" si="81"/>
        <v>0</v>
      </c>
      <c r="AC127" s="87">
        <f t="shared" si="82"/>
      </c>
      <c r="AD127" s="87">
        <v>5</v>
      </c>
      <c r="AE127" s="87" t="str">
        <f t="shared" si="83"/>
        <v> </v>
      </c>
      <c r="AF127" s="87" t="str">
        <f t="shared" si="84"/>
        <v>  </v>
      </c>
      <c r="AG127" s="87">
        <f t="shared" si="59"/>
      </c>
      <c r="AH127" s="87">
        <f t="shared" si="60"/>
      </c>
      <c r="AI127" s="87">
        <f t="shared" si="61"/>
      </c>
      <c r="AJ127" s="87">
        <f t="shared" si="62"/>
      </c>
      <c r="AK127" s="87">
        <f t="shared" si="63"/>
      </c>
      <c r="AL127" s="87">
        <f t="shared" si="64"/>
      </c>
      <c r="AM127" s="87">
        <f t="shared" si="85"/>
      </c>
      <c r="AN127" s="87">
        <f t="shared" si="86"/>
      </c>
      <c r="AO127" s="87">
        <f t="shared" si="65"/>
      </c>
      <c r="AP127" s="87">
        <f t="shared" si="66"/>
      </c>
      <c r="AQ127" s="87">
        <f t="shared" si="87"/>
        <v>0</v>
      </c>
      <c r="AR127" s="87" t="str">
        <f t="shared" si="88"/>
        <v>999:99.99</v>
      </c>
      <c r="AS127" s="87" t="str">
        <f t="shared" si="89"/>
        <v>999:99.99</v>
      </c>
      <c r="AT127" s="87" t="str">
        <f t="shared" si="90"/>
        <v>999:99.99</v>
      </c>
      <c r="AU127" s="87" t="str">
        <f t="shared" si="91"/>
        <v>999:99.99</v>
      </c>
    </row>
    <row r="128" spans="22:38" ht="16.5" customHeight="1">
      <c r="V128" s="92">
        <f t="shared" si="73"/>
        <v>0</v>
      </c>
      <c r="W128" s="92">
        <f t="shared" si="74"/>
      </c>
      <c r="AB128" s="150">
        <f>60-COUNTIF(AB68:AB127,0)</f>
        <v>0</v>
      </c>
      <c r="AI128" s="87">
        <f t="shared" si="61"/>
      </c>
      <c r="AJ128" s="87">
        <f t="shared" si="62"/>
      </c>
      <c r="AK128" s="87">
        <f t="shared" si="63"/>
      </c>
      <c r="AL128" s="87">
        <f t="shared" si="64"/>
      </c>
    </row>
    <row r="129" spans="22:28" ht="16.5" customHeight="1">
      <c r="V129" s="92">
        <f t="shared" si="73"/>
        <v>0</v>
      </c>
      <c r="W129" s="92">
        <f t="shared" si="74"/>
      </c>
      <c r="AB129" s="150">
        <f>SUM(AB68:AB127)</f>
        <v>0</v>
      </c>
    </row>
    <row r="130" spans="22:23" ht="16.5" customHeight="1">
      <c r="V130" s="92">
        <f t="shared" si="73"/>
        <v>0</v>
      </c>
      <c r="W130" s="92">
        <f t="shared" si="74"/>
      </c>
    </row>
    <row r="131" spans="22:23" ht="16.5" customHeight="1">
      <c r="V131" s="92">
        <f t="shared" si="73"/>
        <v>0</v>
      </c>
      <c r="W131" s="92">
        <f t="shared" si="74"/>
      </c>
    </row>
    <row r="132" spans="22:23" ht="16.5" customHeight="1">
      <c r="V132" s="92">
        <f t="shared" si="73"/>
        <v>0</v>
      </c>
      <c r="W132" s="92">
        <f t="shared" si="74"/>
      </c>
    </row>
  </sheetData>
  <sheetProtection password="C18F" sheet="1" objects="1" scenarios="1" selectLockedCells="1"/>
  <mergeCells count="9">
    <mergeCell ref="AR4:AU4"/>
    <mergeCell ref="AI4:AL4"/>
    <mergeCell ref="AM4:AP4"/>
    <mergeCell ref="R3:S3"/>
    <mergeCell ref="O1:P1"/>
    <mergeCell ref="N4:O4"/>
    <mergeCell ref="H4:I4"/>
    <mergeCell ref="J4:K4"/>
    <mergeCell ref="L4:M4"/>
  </mergeCells>
  <conditionalFormatting sqref="H6:H65 J6:J65 H68:H127 J68:J127">
    <cfRule type="expression" priority="1" dxfId="5" stopIfTrue="1">
      <formula>$R6=1</formula>
    </cfRule>
  </conditionalFormatting>
  <conditionalFormatting sqref="L6:L65 N6:N65 L68:L127 N68:N127">
    <cfRule type="expression" priority="2" dxfId="5" stopIfTrue="1">
      <formula>$S6=1</formula>
    </cfRule>
  </conditionalFormatting>
  <dataValidations count="13">
    <dataValidation type="list" allowBlank="1" showInputMessage="1" showErrorMessage="1" promptTitle="種別選択" prompt="マスターズ協会&#10;登録種別を&#10;選択して下さい。" imeMode="on" sqref="C68:C127 C6:C65">
      <formula1>"100歳,１年間"</formula1>
    </dataValidation>
    <dataValidation allowBlank="1" showInputMessage="1" showErrorMessage="1" promptTitle="名" prompt="選手の名を入力して下さい。" imeMode="on" sqref="E68:E127 E6:E65"/>
    <dataValidation type="decimal" allowBlank="1" showInputMessage="1" showErrorMessage="1" promptTitle="エントリータイム入力" prompt="例　30秒45　→　30.45&#10;1分13秒32　→　113.32" errorTitle="入力確認" error="10秒から20分以内で入力して下さい。&#10;１分以上の場合は&#10;1分45秒67→｢145.67｣の形式で&#10;入力して下さい。" imeMode="off" sqref="I6:I65 K6:K65 I68:I127 K68:K127">
      <formula1>10</formula1>
      <formula2>2000</formula2>
    </dataValidation>
    <dataValidation allowBlank="1" showInputMessage="1" showErrorMessage="1" prompt="入力不要" sqref="A6:A65 A68:A127 P68:P127 P6:P65"/>
    <dataValidation type="date" operator="lessThanOrEqual" allowBlank="1" showInputMessage="1" showErrorMessage="1" promptTitle="入力形式" prompt="例　1943/01/14 の形式で&#10;入力して下さい。" error="18歳未満は出場出来ません。" imeMode="off" sqref="B68:B127 B6:B65">
      <formula1>TODAY()-16*365</formula1>
    </dataValidation>
    <dataValidation allowBlank="1" showInputMessage="1" showErrorMessage="1" promptTitle="姓" prompt="選手の姓を入力して下さい。" imeMode="on" sqref="D68:D127 D6:D65"/>
    <dataValidation allowBlank="1" showInputMessage="1" showErrorMessage="1" promptTitle="選手姓カナ" prompt="選手の姓のフリカナを入力して下さい。&#10;（半角カタカナ）" imeMode="halfKatakana" sqref="F68:F127 F6:F65"/>
    <dataValidation allowBlank="1" showInputMessage="1" showErrorMessage="1" promptTitle="選手名カナ" prompt="選手の名のフリカナを入力して下さい。&#10;（半角カタカナ）" imeMode="halfKatakana" sqref="G68:G127 G6:G65"/>
    <dataValidation type="list" allowBlank="1" showInputMessage="1" showErrorMessage="1" promptTitle="種目選択" prompt="１日目の出場種目を選択して下さい。" sqref="H6:H65 H68:H127 J68:J127">
      <formula1>$V$6:$V$12</formula1>
    </dataValidation>
    <dataValidation type="list" allowBlank="1" showInputMessage="1" showErrorMessage="1" promptTitle="種目選択" prompt="１日目の出場種目を選択して下さい。" sqref="J6:J65">
      <formula1>$V$6:$V$12</formula1>
    </dataValidation>
    <dataValidation type="list" allowBlank="1" showInputMessage="1" showErrorMessage="1" promptTitle="種目選択" prompt="２日目の出場種目を選択して下さい。" sqref="L6:L65 N6:N65 L68:L127 N68:N127">
      <formula1>$V$14:$V$22</formula1>
    </dataValidation>
    <dataValidation type="decimal" allowBlank="1" showInputMessage="1" showErrorMessage="1" promptTitle="エントリータイム入力" prompt="例　30秒45　→　30.45&#10;1分13秒32　→　113.32" errorTitle="入力確認" error="10秒から20分以内で入力して下さい。&#10;１分以上の場合は&#10;1分45秒67→｢145.67｣の形式で&#10;入力して下さい。" imeMode="off" sqref="M68:M127 O68:O127">
      <formula1>10</formula1>
      <formula2>20000</formula2>
    </dataValidation>
    <dataValidation type="decimal" allowBlank="1" showInputMessage="1" showErrorMessage="1" promptTitle="エントリータイム入力" prompt="例　30秒45　→　30.45&#10;1分13秒32　→　113.32" errorTitle="入力確認" error="10秒から20分以内で入力して下さい。&#10;１分以上の場合は&#10;1分45秒67→｢145.67｣の形式で&#10;入力して下さい。" imeMode="off" sqref="M6:M65 O6:O65">
      <formula1>10</formula1>
      <formula2>20000</formula2>
    </dataValidation>
  </dataValidations>
  <printOptions/>
  <pageMargins left="0.3937007874015748" right="0.3937007874015748" top="0.3937007874015748" bottom="0.3937007874015748" header="0.5118110236220472" footer="0.5118110236220472"/>
  <pageSetup blackAndWhite="1" fitToHeight="2" horizontalDpi="300" verticalDpi="300" orientation="landscape" paperSize="9" scale="53" r:id="rId1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showGridLines="0" zoomScalePageLayoutView="0" workbookViewId="0" topLeftCell="A1">
      <pane ySplit="5" topLeftCell="A6" activePane="bottomLeft" state="frozen"/>
      <selection pane="topLeft" activeCell="D9" sqref="D9"/>
      <selection pane="bottomLeft" activeCell="I13" sqref="I13"/>
    </sheetView>
  </sheetViews>
  <sheetFormatPr defaultColWidth="9.00390625" defaultRowHeight="14.25" customHeight="1"/>
  <cols>
    <col min="1" max="1" width="4.375" style="38" customWidth="1"/>
    <col min="2" max="2" width="7.125" style="38" customWidth="1"/>
    <col min="3" max="3" width="7.75390625" style="38" customWidth="1"/>
    <col min="4" max="4" width="19.75390625" style="8" customWidth="1"/>
    <col min="5" max="5" width="9.75390625" style="8" bestFit="1" customWidth="1"/>
    <col min="6" max="9" width="12.875" style="8" customWidth="1"/>
    <col min="10" max="10" width="13.75390625" style="8" hidden="1" customWidth="1"/>
    <col min="11" max="12" width="9.125" style="38" hidden="1" customWidth="1"/>
    <col min="13" max="13" width="9.25390625" style="8" hidden="1" customWidth="1"/>
    <col min="14" max="17" width="5.75390625" style="8" hidden="1" customWidth="1"/>
    <col min="18" max="27" width="4.75390625" style="8" hidden="1" customWidth="1"/>
    <col min="28" max="31" width="6.75390625" style="39" hidden="1" customWidth="1"/>
    <col min="32" max="36" width="4.75390625" style="39" hidden="1" customWidth="1"/>
    <col min="37" max="37" width="6.375" style="39" hidden="1" customWidth="1"/>
    <col min="38" max="43" width="4.75390625" style="8" hidden="1" customWidth="1"/>
    <col min="44" max="44" width="26.75390625" style="8" hidden="1" customWidth="1"/>
    <col min="45" max="46" width="7.25390625" style="8" hidden="1" customWidth="1"/>
    <col min="47" max="48" width="9.125" style="8" hidden="1" customWidth="1"/>
    <col min="49" max="50" width="12.625" style="8" hidden="1" customWidth="1"/>
    <col min="51" max="52" width="5.25390625" style="8" hidden="1" customWidth="1"/>
    <col min="53" max="53" width="9.125" style="8" hidden="1" customWidth="1"/>
    <col min="54" max="79" width="3.75390625" style="8" hidden="1" customWidth="1"/>
    <col min="80" max="93" width="9.125" style="8" hidden="1" customWidth="1"/>
    <col min="94" max="102" width="9.125" style="8" customWidth="1"/>
    <col min="103" max="16384" width="9.125" style="8" customWidth="1"/>
  </cols>
  <sheetData>
    <row r="1" spans="1:9" ht="14.25" customHeight="1">
      <c r="A1" s="3" t="str">
        <f>'申込書'!B1</f>
        <v>第１３回ＣＭＣ新年フェスティバル水泳競技大会</v>
      </c>
      <c r="B1" s="3"/>
      <c r="H1" s="239" t="s">
        <v>62</v>
      </c>
      <c r="I1" s="240"/>
    </row>
    <row r="2" spans="8:9" ht="14.25" customHeight="1">
      <c r="H2" s="4" t="s">
        <v>61</v>
      </c>
      <c r="I2" s="4"/>
    </row>
    <row r="3" spans="1:9" ht="14.25" customHeight="1">
      <c r="A3" s="1" t="str">
        <f>'申込書'!C5&amp;'申込書'!D5&amp;"-0"&amp;'申込書'!G5&amp;'申込書'!H5&amp;'申込書'!I5</f>
        <v>-0</v>
      </c>
      <c r="C3" s="5" t="str">
        <f>IF('申込書'!C7="","チーム登録を行って下さい",'申込書'!C7)</f>
        <v>チーム登録を行って下さい</v>
      </c>
      <c r="D3" s="7"/>
      <c r="H3"/>
      <c r="I3"/>
    </row>
    <row r="4" spans="3:42" ht="14.25" customHeight="1">
      <c r="C4" s="10"/>
      <c r="D4" s="9"/>
      <c r="G4" s="18" t="s">
        <v>60</v>
      </c>
      <c r="K4" s="10"/>
      <c r="L4" s="10"/>
      <c r="N4" s="46" t="s">
        <v>22</v>
      </c>
      <c r="O4" s="46" t="s">
        <v>187</v>
      </c>
      <c r="P4" s="46" t="s">
        <v>22</v>
      </c>
      <c r="Q4" s="237" t="s">
        <v>122</v>
      </c>
      <c r="R4" s="236" t="s">
        <v>114</v>
      </c>
      <c r="S4" s="236"/>
      <c r="T4" s="236"/>
      <c r="U4" s="236"/>
      <c r="V4" s="236"/>
      <c r="W4" s="236" t="s">
        <v>25</v>
      </c>
      <c r="X4" s="236"/>
      <c r="Y4" s="236"/>
      <c r="Z4" s="236"/>
      <c r="AA4" s="236"/>
      <c r="AB4" s="241" t="s">
        <v>186</v>
      </c>
      <c r="AC4" s="242"/>
      <c r="AD4" s="242"/>
      <c r="AE4" s="242"/>
      <c r="AF4" s="244" t="s">
        <v>127</v>
      </c>
      <c r="AG4" s="245"/>
      <c r="AH4" s="245"/>
      <c r="AI4" s="245"/>
      <c r="AJ4" s="246"/>
      <c r="AK4" s="243" t="s">
        <v>185</v>
      </c>
      <c r="AL4" s="243"/>
      <c r="AM4" s="236" t="s">
        <v>184</v>
      </c>
      <c r="AN4" s="236"/>
      <c r="AO4" s="236"/>
      <c r="AP4" s="236"/>
    </row>
    <row r="5" spans="1:65" s="38" customFormat="1" ht="14.25" customHeight="1">
      <c r="A5" s="11" t="s">
        <v>183</v>
      </c>
      <c r="B5" s="11" t="s">
        <v>114</v>
      </c>
      <c r="C5" s="11" t="s">
        <v>26</v>
      </c>
      <c r="D5" s="11" t="s">
        <v>22</v>
      </c>
      <c r="E5" s="11" t="s">
        <v>182</v>
      </c>
      <c r="F5" s="11" t="s">
        <v>18</v>
      </c>
      <c r="G5" s="11" t="s">
        <v>19</v>
      </c>
      <c r="H5" s="11" t="s">
        <v>20</v>
      </c>
      <c r="I5" s="11" t="s">
        <v>21</v>
      </c>
      <c r="J5" s="17"/>
      <c r="K5" s="11" t="s">
        <v>17</v>
      </c>
      <c r="L5" s="11" t="s">
        <v>182</v>
      </c>
      <c r="N5" s="45" t="s">
        <v>181</v>
      </c>
      <c r="O5" s="45" t="s">
        <v>180</v>
      </c>
      <c r="P5" s="45" t="s">
        <v>180</v>
      </c>
      <c r="Q5" s="238"/>
      <c r="R5" s="11" t="s">
        <v>179</v>
      </c>
      <c r="S5" s="11" t="s">
        <v>178</v>
      </c>
      <c r="T5" s="11" t="s">
        <v>177</v>
      </c>
      <c r="U5" s="11" t="s">
        <v>176</v>
      </c>
      <c r="V5" s="11" t="s">
        <v>175</v>
      </c>
      <c r="W5" s="11" t="s">
        <v>179</v>
      </c>
      <c r="X5" s="11" t="s">
        <v>178</v>
      </c>
      <c r="Y5" s="11" t="s">
        <v>177</v>
      </c>
      <c r="Z5" s="11" t="s">
        <v>176</v>
      </c>
      <c r="AA5" s="11" t="s">
        <v>175</v>
      </c>
      <c r="AB5" s="44" t="s">
        <v>174</v>
      </c>
      <c r="AC5" s="44" t="s">
        <v>173</v>
      </c>
      <c r="AD5" s="44" t="s">
        <v>172</v>
      </c>
      <c r="AE5" s="44" t="s">
        <v>171</v>
      </c>
      <c r="AF5" s="44" t="s">
        <v>174</v>
      </c>
      <c r="AG5" s="44" t="s">
        <v>173</v>
      </c>
      <c r="AH5" s="44" t="s">
        <v>172</v>
      </c>
      <c r="AI5" s="44" t="s">
        <v>171</v>
      </c>
      <c r="AJ5" s="44"/>
      <c r="AK5" s="44" t="s">
        <v>170</v>
      </c>
      <c r="AL5" s="11" t="s">
        <v>169</v>
      </c>
      <c r="AM5" s="11" t="s">
        <v>168</v>
      </c>
      <c r="AN5" s="11" t="s">
        <v>167</v>
      </c>
      <c r="AO5" s="11" t="s">
        <v>166</v>
      </c>
      <c r="AP5" s="11" t="s">
        <v>165</v>
      </c>
      <c r="AR5" s="38" t="s">
        <v>164</v>
      </c>
      <c r="AS5" s="38" t="s">
        <v>121</v>
      </c>
      <c r="AT5" s="38" t="s">
        <v>122</v>
      </c>
      <c r="AW5" s="38" t="s">
        <v>102</v>
      </c>
      <c r="AX5" s="38" t="s">
        <v>119</v>
      </c>
      <c r="AY5" s="38" t="s">
        <v>25</v>
      </c>
      <c r="AZ5" s="38" t="s">
        <v>114</v>
      </c>
      <c r="BA5" s="38" t="s">
        <v>113</v>
      </c>
      <c r="BB5" s="38">
        <f>AS14</f>
        <v>1</v>
      </c>
      <c r="BC5" s="38">
        <f>AS15</f>
        <v>2</v>
      </c>
      <c r="BD5" s="38">
        <f>AS16</f>
        <v>3</v>
      </c>
      <c r="BE5" s="38">
        <f>AS17</f>
        <v>4</v>
      </c>
      <c r="BF5" s="38">
        <f>AS18</f>
        <v>5</v>
      </c>
      <c r="BG5" s="38">
        <f>AS19</f>
        <v>6</v>
      </c>
      <c r="BH5" s="38">
        <f>AS20</f>
        <v>7</v>
      </c>
      <c r="BI5" s="38">
        <f>AS21</f>
        <v>8</v>
      </c>
      <c r="BJ5" s="38">
        <f>AS22</f>
        <v>9</v>
      </c>
      <c r="BK5" s="38">
        <f>AS23</f>
        <v>10</v>
      </c>
      <c r="BL5" s="38">
        <f>AS24</f>
        <v>11</v>
      </c>
      <c r="BM5" s="38">
        <f>AS25</f>
        <v>12</v>
      </c>
    </row>
    <row r="6" spans="1:42" ht="14.25" customHeight="1">
      <c r="A6" s="11">
        <f>IF(F6="","",1)</f>
      </c>
      <c r="B6" s="11">
        <f aca="true" t="shared" si="0" ref="B6:B37">IF(D6="","",IF(V6=0,"男子",IF(V6=5,"女子",IF(V6=9,"混合","？？"))))</f>
      </c>
      <c r="C6" s="15">
        <f aca="true" t="shared" si="1" ref="C6:C37">IF(K6="","",IF(K6&lt;120,119,FLOOR(K6,40)))</f>
      </c>
      <c r="D6" s="41"/>
      <c r="E6" s="42"/>
      <c r="F6" s="41"/>
      <c r="G6" s="41"/>
      <c r="H6" s="41"/>
      <c r="I6" s="41"/>
      <c r="J6" s="16">
        <f>IF(V6=3,"性別確認!",IF(AND(P6=7,V6=9),"",IF(AJ6&lt;&gt;0,"泳者重複!","")))</f>
      </c>
      <c r="K6" s="15">
        <f aca="true" t="shared" si="2" ref="K6:K37">IF(D6="","",SUM(W6:Z6))</f>
      </c>
      <c r="L6" s="15" t="str">
        <f aca="true" t="shared" si="3" ref="L6:L37">IF(E6="","999:99.99"," "&amp;LEFT(RIGHT("        "&amp;TEXT(E6,"0.00"),7),2)&amp;":"&amp;RIGHT(TEXT(E6,"0.00"),5))</f>
        <v>999:99.99</v>
      </c>
      <c r="N6" s="14">
        <f>IF($D6="","",VLOOKUP($B6&amp;$D6,$AR$14:$AS$25,2,0))</f>
      </c>
      <c r="O6" s="14">
        <f aca="true" t="shared" si="4" ref="O6:O37">IF($D6="","",VLOOKUP($B6&amp;$D6,$AR$14:$AT$25,3,0))</f>
      </c>
      <c r="P6" s="14">
        <f aca="true" t="shared" si="5" ref="P6:P37">IF($D6="","",VLOOKUP($D6,$AR$7:$AT$10,2,0))</f>
      </c>
      <c r="Q6" s="14">
        <f aca="true" t="shared" si="6" ref="Q6:Q37">IF($D6="","",VLOOKUP($D6,$AR$7:$AT$10,3,0))</f>
      </c>
      <c r="R6" s="14">
        <f aca="true" t="shared" si="7" ref="R6:R37">IF(F6="",0,VLOOKUP(F6,$AW$7:$AZ$106,4,0))</f>
        <v>0</v>
      </c>
      <c r="S6" s="14">
        <f aca="true" t="shared" si="8" ref="S6:S37">IF(G6="",0,VLOOKUP(G6,$AW$7:$AZ$106,4,0))</f>
        <v>0</v>
      </c>
      <c r="T6" s="14">
        <f aca="true" t="shared" si="9" ref="T6:T37">IF(H6="",0,VLOOKUP(H6,$AW$7:$AZ$106,4,0))</f>
        <v>0</v>
      </c>
      <c r="U6" s="14">
        <f aca="true" t="shared" si="10" ref="U6:U37">IF(I6="",0,VLOOKUP(I6,$AW$7:$AZ$106,4,0))</f>
        <v>0</v>
      </c>
      <c r="V6" s="14">
        <f aca="true" t="shared" si="11" ref="V6:V37">IF(SUM(R6:U6)=0,0,IF(SUM(R6:U6)=20,5,IF(SUM(R6:U6)=10,9,3)))</f>
        <v>0</v>
      </c>
      <c r="W6" s="14">
        <f>IF($F6="",0,VLOOKUP($F6,$AW$7:$AZ$106,3,0))</f>
        <v>0</v>
      </c>
      <c r="X6" s="14">
        <f>IF($G6="",0,VLOOKUP($G6,$AW$7:$AZ$106,3,0))</f>
        <v>0</v>
      </c>
      <c r="Y6" s="14">
        <f>IF($H6="",0,VLOOKUP($H6,$AW$7:$AZ$106,3,0))</f>
        <v>0</v>
      </c>
      <c r="Z6" s="14">
        <f>IF($I6="",0,VLOOKUP($I6,$AW$7:$AZ$106,3,0))</f>
        <v>0</v>
      </c>
      <c r="AA6" s="14">
        <f aca="true" t="shared" si="12" ref="AA6:AA37">IF(SUM(W6:Z6)=0,0,IF(SUM(W6:Z6)=20,5,IF(SUM(W6:Z6)=10,9,3)))</f>
        <v>0</v>
      </c>
      <c r="AB6" s="40">
        <f aca="true" t="shared" si="13" ref="AB6:AE8">IF(F6="","",$N6&amp;F6)</f>
      </c>
      <c r="AC6" s="40">
        <f t="shared" si="13"/>
      </c>
      <c r="AD6" s="40">
        <f t="shared" si="13"/>
      </c>
      <c r="AE6" s="40">
        <f t="shared" si="13"/>
      </c>
      <c r="AF6" s="40">
        <f aca="true" t="shared" si="14" ref="AF6:AI11">IF(F6="",0,VLOOKUP(F6,$AW$7:$BM$126,$N6+5,0))</f>
        <v>0</v>
      </c>
      <c r="AG6" s="40">
        <f t="shared" si="14"/>
        <v>0</v>
      </c>
      <c r="AH6" s="40">
        <f t="shared" si="14"/>
        <v>0</v>
      </c>
      <c r="AI6" s="40">
        <f t="shared" si="14"/>
        <v>0</v>
      </c>
      <c r="AJ6" s="40">
        <f aca="true" t="shared" si="15" ref="AJ6:AJ37">IF(OR(AF6&gt;1,AG6&gt;1,AH6&gt;1,AI6&gt;1),1,0)</f>
        <v>0</v>
      </c>
      <c r="AK6" s="40">
        <f aca="true" t="shared" si="16" ref="AK6:AK37">IF(D6="","",TEXT(N6,"00")&amp;C6)</f>
      </c>
      <c r="AL6" s="14">
        <f aca="true" t="shared" si="17" ref="AL6:AL37">IF(AK6="",0,COUNTIF($AK$6:$AK$65,AK6))</f>
        <v>0</v>
      </c>
      <c r="AM6" s="14">
        <f>IF(F6="","",VLOOKUP(F6,$AW$7:$BA$126,5,0))</f>
      </c>
      <c r="AN6" s="14">
        <f>IF(G6="","",VLOOKUP(G6,$AW$7:$BA$126,5,0))</f>
      </c>
      <c r="AO6" s="14">
        <f>IF(H6="","",VLOOKUP(H6,$AW$7:$BA$126,5,0))</f>
      </c>
      <c r="AP6" s="14">
        <f>IF(I6="","",VLOOKUP(I6,$AW$7:$BA$126,5,0))</f>
      </c>
    </row>
    <row r="7" spans="1:65" ht="14.25" customHeight="1">
      <c r="A7" s="11">
        <f aca="true" t="shared" si="18" ref="A7:A38">IF(F7="","",A6+1)</f>
      </c>
      <c r="B7" s="11">
        <f t="shared" si="0"/>
      </c>
      <c r="C7" s="15">
        <f t="shared" si="1"/>
      </c>
      <c r="D7" s="41"/>
      <c r="E7" s="42"/>
      <c r="F7" s="41"/>
      <c r="G7" s="41"/>
      <c r="H7" s="41"/>
      <c r="I7" s="41"/>
      <c r="J7" s="16">
        <f aca="true" t="shared" si="19" ref="J7:J65">IF(V7=3,"性別確認!",IF(AND(P7=7,V7=9),"",IF(AJ7&lt;&gt;0,"泳者重複!","")))</f>
      </c>
      <c r="K7" s="15">
        <f t="shared" si="2"/>
      </c>
      <c r="L7" s="15" t="str">
        <f t="shared" si="3"/>
        <v>999:99.99</v>
      </c>
      <c r="N7" s="14">
        <f aca="true" t="shared" si="20" ref="N7:N38">IF(D7="","",VLOOKUP(B7&amp;D7,$AR$14:$AS$25,2,0))</f>
      </c>
      <c r="O7" s="14">
        <f t="shared" si="4"/>
      </c>
      <c r="P7" s="14">
        <f t="shared" si="5"/>
      </c>
      <c r="Q7" s="14">
        <f t="shared" si="6"/>
      </c>
      <c r="R7" s="14">
        <f t="shared" si="7"/>
        <v>0</v>
      </c>
      <c r="S7" s="14">
        <f t="shared" si="8"/>
        <v>0</v>
      </c>
      <c r="T7" s="14">
        <f t="shared" si="9"/>
        <v>0</v>
      </c>
      <c r="U7" s="14">
        <f t="shared" si="10"/>
        <v>0</v>
      </c>
      <c r="V7" s="14">
        <f t="shared" si="11"/>
        <v>0</v>
      </c>
      <c r="W7" s="14">
        <f aca="true" t="shared" si="21" ref="W7:W38">IF(F7="",0,VLOOKUP(F7,$AW$7:$AZ$106,3,0))</f>
        <v>0</v>
      </c>
      <c r="X7" s="14">
        <f aca="true" t="shared" si="22" ref="X7:X38">IF(G7="",0,VLOOKUP(G7,$AW$7:$AZ$106,3,0))</f>
        <v>0</v>
      </c>
      <c r="Y7" s="14">
        <f aca="true" t="shared" si="23" ref="Y7:Y38">IF(H7="",0,VLOOKUP(H7,$AW$7:$AZ$106,3,0))</f>
        <v>0</v>
      </c>
      <c r="Z7" s="14">
        <f aca="true" t="shared" si="24" ref="Z7:Z38">IF(I7="",0,VLOOKUP(I7,$AW$7:$AZ$106,3,0))</f>
        <v>0</v>
      </c>
      <c r="AA7" s="14">
        <f t="shared" si="12"/>
        <v>0</v>
      </c>
      <c r="AB7" s="40">
        <f t="shared" si="13"/>
      </c>
      <c r="AC7" s="40">
        <f t="shared" si="13"/>
      </c>
      <c r="AD7" s="40">
        <f t="shared" si="13"/>
      </c>
      <c r="AE7" s="40">
        <f t="shared" si="13"/>
      </c>
      <c r="AF7" s="40">
        <f t="shared" si="14"/>
        <v>0</v>
      </c>
      <c r="AG7" s="40">
        <f t="shared" si="14"/>
        <v>0</v>
      </c>
      <c r="AH7" s="40">
        <f t="shared" si="14"/>
        <v>0</v>
      </c>
      <c r="AI7" s="40">
        <f t="shared" si="14"/>
        <v>0</v>
      </c>
      <c r="AJ7" s="40">
        <f t="shared" si="15"/>
        <v>0</v>
      </c>
      <c r="AK7" s="40">
        <f t="shared" si="16"/>
      </c>
      <c r="AL7" s="14">
        <f t="shared" si="17"/>
        <v>0</v>
      </c>
      <c r="AM7" s="14">
        <f aca="true" t="shared" si="25" ref="AM7:AM65">IF(F7="","",VLOOKUP(F7,$AW$7:$BA$126,5,0))</f>
      </c>
      <c r="AN7" s="14">
        <f aca="true" t="shared" si="26" ref="AN7:AN65">IF(G7="","",VLOOKUP(G7,$AW$7:$BA$126,5,0))</f>
      </c>
      <c r="AO7" s="14">
        <f aca="true" t="shared" si="27" ref="AO7:AO65">IF(H7="","",VLOOKUP(H7,$AW$7:$BA$126,5,0))</f>
      </c>
      <c r="AP7" s="14">
        <f aca="true" t="shared" si="28" ref="AP7:AP65">IF(I7="","",VLOOKUP(I7,$AW$7:$BA$126,5,0))</f>
      </c>
      <c r="AR7" s="8" t="s">
        <v>202</v>
      </c>
      <c r="AS7" s="8">
        <v>6</v>
      </c>
      <c r="AT7" s="8">
        <v>100</v>
      </c>
      <c r="AV7" s="8">
        <v>1</v>
      </c>
      <c r="AW7" s="8">
        <f>IF(ISERROR(VLOOKUP($AV7,'申込一覧表'!$Z$5:$AF$147,2,0)),"",VLOOKUP($AV7,'申込一覧表'!$Z$5:$AF$147,2,0))</f>
      </c>
      <c r="AX7" s="8">
        <f>IF(ISERROR(VLOOKUP($AV7,'申込一覧表'!$Z$5:$AF$147,7,0)),"",VLOOKUP($AV7,'申込一覧表'!$Z$5:$AF$147,7,0))</f>
      </c>
      <c r="AY7" s="8">
        <f>IF(ISERROR(VLOOKUP($AV7,'申込一覧表'!$Z$5:$AG$147,8,0)),"",VLOOKUP($AV7,'申込一覧表'!$Z$5:$AG$147,8,0))</f>
      </c>
      <c r="AZ7" s="8">
        <f>IF(ISERROR(VLOOKUP($AV7,'申込一覧表'!$Z$5:$AF$147,5,0)),"",VLOOKUP($AV7,'申込一覧表'!$Z$5:$AF$147,5,0))</f>
      </c>
      <c r="BA7" s="8">
        <f>IF(ISERROR(VLOOKUP($AV7,'申込一覧表'!$Z$5:$AH$147,9,0)),"",VLOOKUP($AV7,'申込一覧表'!$Z$5:$AH$147,9,0))</f>
      </c>
      <c r="BB7" s="8">
        <f aca="true" t="shared" si="29" ref="BB7:BM16">COUNTIF($AB$6:$AE$65,BB$5&amp;$AW7)</f>
        <v>0</v>
      </c>
      <c r="BC7" s="8">
        <f t="shared" si="29"/>
        <v>0</v>
      </c>
      <c r="BD7" s="8">
        <f t="shared" si="29"/>
        <v>0</v>
      </c>
      <c r="BE7" s="8">
        <f t="shared" si="29"/>
        <v>0</v>
      </c>
      <c r="BF7" s="8">
        <f t="shared" si="29"/>
        <v>0</v>
      </c>
      <c r="BG7" s="8">
        <f t="shared" si="29"/>
        <v>0</v>
      </c>
      <c r="BH7" s="8">
        <f t="shared" si="29"/>
        <v>0</v>
      </c>
      <c r="BI7" s="8">
        <f t="shared" si="29"/>
        <v>0</v>
      </c>
      <c r="BJ7" s="8">
        <f t="shared" si="29"/>
        <v>0</v>
      </c>
      <c r="BK7" s="8">
        <f t="shared" si="29"/>
        <v>0</v>
      </c>
      <c r="BL7" s="8">
        <f t="shared" si="29"/>
        <v>0</v>
      </c>
      <c r="BM7" s="8">
        <f t="shared" si="29"/>
        <v>0</v>
      </c>
    </row>
    <row r="8" spans="1:65" ht="14.25" customHeight="1">
      <c r="A8" s="11">
        <f t="shared" si="18"/>
      </c>
      <c r="B8" s="11">
        <f t="shared" si="0"/>
      </c>
      <c r="C8" s="15">
        <f t="shared" si="1"/>
      </c>
      <c r="D8" s="41"/>
      <c r="E8" s="42"/>
      <c r="F8" s="41"/>
      <c r="G8" s="41"/>
      <c r="H8" s="41"/>
      <c r="I8" s="41"/>
      <c r="J8" s="16">
        <f t="shared" si="19"/>
      </c>
      <c r="K8" s="15">
        <f t="shared" si="2"/>
      </c>
      <c r="L8" s="15" t="str">
        <f t="shared" si="3"/>
        <v>999:99.99</v>
      </c>
      <c r="N8" s="14">
        <f t="shared" si="20"/>
      </c>
      <c r="O8" s="14">
        <f t="shared" si="4"/>
      </c>
      <c r="P8" s="14">
        <f t="shared" si="5"/>
      </c>
      <c r="Q8" s="14">
        <f t="shared" si="6"/>
      </c>
      <c r="R8" s="14">
        <f t="shared" si="7"/>
        <v>0</v>
      </c>
      <c r="S8" s="14">
        <f t="shared" si="8"/>
        <v>0</v>
      </c>
      <c r="T8" s="14">
        <f t="shared" si="9"/>
        <v>0</v>
      </c>
      <c r="U8" s="14">
        <f t="shared" si="10"/>
        <v>0</v>
      </c>
      <c r="V8" s="14">
        <f t="shared" si="11"/>
        <v>0</v>
      </c>
      <c r="W8" s="14">
        <f t="shared" si="21"/>
        <v>0</v>
      </c>
      <c r="X8" s="14">
        <f t="shared" si="22"/>
        <v>0</v>
      </c>
      <c r="Y8" s="14">
        <f t="shared" si="23"/>
        <v>0</v>
      </c>
      <c r="Z8" s="14">
        <f t="shared" si="24"/>
        <v>0</v>
      </c>
      <c r="AA8" s="14">
        <f t="shared" si="12"/>
        <v>0</v>
      </c>
      <c r="AB8" s="40">
        <f t="shared" si="13"/>
      </c>
      <c r="AC8" s="40">
        <f t="shared" si="13"/>
      </c>
      <c r="AD8" s="40">
        <f t="shared" si="13"/>
      </c>
      <c r="AE8" s="40">
        <f t="shared" si="13"/>
      </c>
      <c r="AF8" s="40">
        <f t="shared" si="14"/>
        <v>0</v>
      </c>
      <c r="AG8" s="40">
        <f t="shared" si="14"/>
        <v>0</v>
      </c>
      <c r="AH8" s="40">
        <f t="shared" si="14"/>
        <v>0</v>
      </c>
      <c r="AI8" s="40">
        <f t="shared" si="14"/>
        <v>0</v>
      </c>
      <c r="AJ8" s="40">
        <f t="shared" si="15"/>
        <v>0</v>
      </c>
      <c r="AK8" s="40">
        <f t="shared" si="16"/>
      </c>
      <c r="AL8" s="14">
        <f t="shared" si="17"/>
        <v>0</v>
      </c>
      <c r="AM8" s="14">
        <f t="shared" si="25"/>
      </c>
      <c r="AN8" s="14">
        <f t="shared" si="26"/>
      </c>
      <c r="AO8" s="14">
        <f t="shared" si="27"/>
      </c>
      <c r="AP8" s="14">
        <f t="shared" si="28"/>
      </c>
      <c r="AR8" s="8" t="s">
        <v>203</v>
      </c>
      <c r="AS8" s="8">
        <v>7</v>
      </c>
      <c r="AT8" s="8">
        <v>100</v>
      </c>
      <c r="AV8" s="8">
        <v>2</v>
      </c>
      <c r="AW8" s="8">
        <f>IF(ISERROR(VLOOKUP($AV8,'申込一覧表'!$Z$5:$AF$147,2,0)),"",VLOOKUP($AV8,'申込一覧表'!$Z$5:$AF$147,2,0))</f>
      </c>
      <c r="AX8" s="8">
        <f>IF(ISERROR(VLOOKUP($AV8,'申込一覧表'!$Z$5:$AF$147,7,0)),"",VLOOKUP($AV8,'申込一覧表'!$Z$5:$AF$147,7,0))</f>
      </c>
      <c r="AY8" s="8">
        <f>IF(ISERROR(VLOOKUP($AV8,'申込一覧表'!$Z$5:$AG$147,8,0)),"",VLOOKUP($AV8,'申込一覧表'!$Z$5:$AG$147,8,0))</f>
      </c>
      <c r="AZ8" s="8">
        <f>IF(ISERROR(VLOOKUP($AV8,'申込一覧表'!$Z$5:$AF$147,5,0)),"",VLOOKUP($AV8,'申込一覧表'!$Z$5:$AF$147,5,0))</f>
      </c>
      <c r="BA8" s="8">
        <f>IF(ISERROR(VLOOKUP($AV8,'申込一覧表'!$Z$5:$AH$147,9,0)),"",VLOOKUP($AV8,'申込一覧表'!$Z$5:$AH$147,9,0))</f>
      </c>
      <c r="BB8" s="8">
        <f t="shared" si="29"/>
        <v>0</v>
      </c>
      <c r="BC8" s="8">
        <f t="shared" si="29"/>
        <v>0</v>
      </c>
      <c r="BD8" s="8">
        <f t="shared" si="29"/>
        <v>0</v>
      </c>
      <c r="BE8" s="8">
        <f t="shared" si="29"/>
        <v>0</v>
      </c>
      <c r="BF8" s="8">
        <f t="shared" si="29"/>
        <v>0</v>
      </c>
      <c r="BG8" s="8">
        <f t="shared" si="29"/>
        <v>0</v>
      </c>
      <c r="BH8" s="8">
        <f t="shared" si="29"/>
        <v>0</v>
      </c>
      <c r="BI8" s="8">
        <f t="shared" si="29"/>
        <v>0</v>
      </c>
      <c r="BJ8" s="8">
        <f t="shared" si="29"/>
        <v>0</v>
      </c>
      <c r="BK8" s="8">
        <f t="shared" si="29"/>
        <v>0</v>
      </c>
      <c r="BL8" s="8">
        <f t="shared" si="29"/>
        <v>0</v>
      </c>
      <c r="BM8" s="8">
        <f t="shared" si="29"/>
        <v>0</v>
      </c>
    </row>
    <row r="9" spans="1:65" ht="14.25" customHeight="1">
      <c r="A9" s="11">
        <f t="shared" si="18"/>
      </c>
      <c r="B9" s="11">
        <f t="shared" si="0"/>
      </c>
      <c r="C9" s="15">
        <f t="shared" si="1"/>
      </c>
      <c r="D9" s="41"/>
      <c r="E9" s="42"/>
      <c r="F9" s="41"/>
      <c r="G9" s="41"/>
      <c r="H9" s="41"/>
      <c r="I9" s="41"/>
      <c r="J9" s="16">
        <f t="shared" si="19"/>
      </c>
      <c r="K9" s="15">
        <f t="shared" si="2"/>
      </c>
      <c r="L9" s="15" t="str">
        <f t="shared" si="3"/>
        <v>999:99.99</v>
      </c>
      <c r="N9" s="14">
        <f t="shared" si="20"/>
      </c>
      <c r="O9" s="14">
        <f t="shared" si="4"/>
      </c>
      <c r="P9" s="14">
        <f t="shared" si="5"/>
      </c>
      <c r="Q9" s="14">
        <f t="shared" si="6"/>
      </c>
      <c r="R9" s="14">
        <f t="shared" si="7"/>
        <v>0</v>
      </c>
      <c r="S9" s="14">
        <f t="shared" si="8"/>
        <v>0</v>
      </c>
      <c r="T9" s="14">
        <f t="shared" si="9"/>
        <v>0</v>
      </c>
      <c r="U9" s="14">
        <f t="shared" si="10"/>
        <v>0</v>
      </c>
      <c r="V9" s="14">
        <f t="shared" si="11"/>
        <v>0</v>
      </c>
      <c r="W9" s="14">
        <f t="shared" si="21"/>
        <v>0</v>
      </c>
      <c r="X9" s="14">
        <f t="shared" si="22"/>
        <v>0</v>
      </c>
      <c r="Y9" s="14">
        <f t="shared" si="23"/>
        <v>0</v>
      </c>
      <c r="Z9" s="14">
        <f t="shared" si="24"/>
        <v>0</v>
      </c>
      <c r="AA9" s="14">
        <f t="shared" si="12"/>
        <v>0</v>
      </c>
      <c r="AB9" s="40">
        <f aca="true" t="shared" si="30" ref="AB9:AB65">IF(F9="","",$N9&amp;F9)</f>
      </c>
      <c r="AC9" s="40">
        <f aca="true" t="shared" si="31" ref="AC9:AC65">IF(G9="","",$N9&amp;G9)</f>
      </c>
      <c r="AD9" s="40">
        <f aca="true" t="shared" si="32" ref="AD9:AD65">IF(H9="","",$N9&amp;H9)</f>
      </c>
      <c r="AE9" s="40">
        <f aca="true" t="shared" si="33" ref="AE9:AE65">IF(I9="","",$N9&amp;I9)</f>
      </c>
      <c r="AF9" s="40">
        <f t="shared" si="14"/>
        <v>0</v>
      </c>
      <c r="AG9" s="40">
        <f t="shared" si="14"/>
        <v>0</v>
      </c>
      <c r="AH9" s="40">
        <f t="shared" si="14"/>
        <v>0</v>
      </c>
      <c r="AI9" s="40">
        <f t="shared" si="14"/>
        <v>0</v>
      </c>
      <c r="AJ9" s="40">
        <f t="shared" si="15"/>
        <v>0</v>
      </c>
      <c r="AK9" s="40">
        <f t="shared" si="16"/>
      </c>
      <c r="AL9" s="14">
        <f t="shared" si="17"/>
        <v>0</v>
      </c>
      <c r="AM9" s="14">
        <f t="shared" si="25"/>
      </c>
      <c r="AN9" s="14">
        <f t="shared" si="26"/>
      </c>
      <c r="AO9" s="14">
        <f t="shared" si="27"/>
      </c>
      <c r="AP9" s="14">
        <f t="shared" si="28"/>
      </c>
      <c r="AR9" s="8" t="s">
        <v>163</v>
      </c>
      <c r="AS9" s="8">
        <v>6</v>
      </c>
      <c r="AT9" s="8">
        <v>200</v>
      </c>
      <c r="AV9" s="8">
        <v>3</v>
      </c>
      <c r="AW9" s="8">
        <f>IF(ISERROR(VLOOKUP($AV9,'申込一覧表'!$Z$5:$AF$147,2,0)),"",VLOOKUP($AV9,'申込一覧表'!$Z$5:$AF$147,2,0))</f>
      </c>
      <c r="AX9" s="8">
        <f>IF(ISERROR(VLOOKUP($AV9,'申込一覧表'!$Z$5:$AF$147,7,0)),"",VLOOKUP($AV9,'申込一覧表'!$Z$5:$AF$147,7,0))</f>
      </c>
      <c r="AY9" s="8">
        <f>IF(ISERROR(VLOOKUP($AV9,'申込一覧表'!$Z$5:$AG$147,8,0)),"",VLOOKUP($AV9,'申込一覧表'!$Z$5:$AG$147,8,0))</f>
      </c>
      <c r="AZ9" s="8">
        <f>IF(ISERROR(VLOOKUP($AV9,'申込一覧表'!$Z$5:$AF$147,5,0)),"",VLOOKUP($AV9,'申込一覧表'!$Z$5:$AF$147,5,0))</f>
      </c>
      <c r="BA9" s="8">
        <f>IF(ISERROR(VLOOKUP($AV9,'申込一覧表'!$Z$5:$AH$147,9,0)),"",VLOOKUP($AV9,'申込一覧表'!$Z$5:$AH$147,9,0))</f>
      </c>
      <c r="BB9" s="8">
        <f t="shared" si="29"/>
        <v>0</v>
      </c>
      <c r="BC9" s="8">
        <f t="shared" si="29"/>
        <v>0</v>
      </c>
      <c r="BD9" s="8">
        <f t="shared" si="29"/>
        <v>0</v>
      </c>
      <c r="BE9" s="8">
        <f t="shared" si="29"/>
        <v>0</v>
      </c>
      <c r="BF9" s="8">
        <f t="shared" si="29"/>
        <v>0</v>
      </c>
      <c r="BG9" s="8">
        <f t="shared" si="29"/>
        <v>0</v>
      </c>
      <c r="BH9" s="8">
        <f t="shared" si="29"/>
        <v>0</v>
      </c>
      <c r="BI9" s="8">
        <f t="shared" si="29"/>
        <v>0</v>
      </c>
      <c r="BJ9" s="8">
        <f t="shared" si="29"/>
        <v>0</v>
      </c>
      <c r="BK9" s="8">
        <f t="shared" si="29"/>
        <v>0</v>
      </c>
      <c r="BL9" s="8">
        <f t="shared" si="29"/>
        <v>0</v>
      </c>
      <c r="BM9" s="8">
        <f t="shared" si="29"/>
        <v>0</v>
      </c>
    </row>
    <row r="10" spans="1:65" ht="14.25" customHeight="1">
      <c r="A10" s="11">
        <f t="shared" si="18"/>
      </c>
      <c r="B10" s="11">
        <f t="shared" si="0"/>
      </c>
      <c r="C10" s="15">
        <f t="shared" si="1"/>
      </c>
      <c r="D10" s="41"/>
      <c r="E10" s="42"/>
      <c r="F10" s="41"/>
      <c r="G10" s="41"/>
      <c r="H10" s="41"/>
      <c r="I10" s="41"/>
      <c r="J10" s="16">
        <f t="shared" si="19"/>
      </c>
      <c r="K10" s="15">
        <f t="shared" si="2"/>
      </c>
      <c r="L10" s="15" t="str">
        <f t="shared" si="3"/>
        <v>999:99.99</v>
      </c>
      <c r="N10" s="14">
        <f t="shared" si="20"/>
      </c>
      <c r="O10" s="14">
        <f t="shared" si="4"/>
      </c>
      <c r="P10" s="14">
        <f t="shared" si="5"/>
      </c>
      <c r="Q10" s="14">
        <f t="shared" si="6"/>
      </c>
      <c r="R10" s="14">
        <f t="shared" si="7"/>
        <v>0</v>
      </c>
      <c r="S10" s="14">
        <f t="shared" si="8"/>
        <v>0</v>
      </c>
      <c r="T10" s="14">
        <f t="shared" si="9"/>
        <v>0</v>
      </c>
      <c r="U10" s="14">
        <f t="shared" si="10"/>
        <v>0</v>
      </c>
      <c r="V10" s="14">
        <f t="shared" si="11"/>
        <v>0</v>
      </c>
      <c r="W10" s="14">
        <f t="shared" si="21"/>
        <v>0</v>
      </c>
      <c r="X10" s="14">
        <f t="shared" si="22"/>
        <v>0</v>
      </c>
      <c r="Y10" s="14">
        <f t="shared" si="23"/>
        <v>0</v>
      </c>
      <c r="Z10" s="14">
        <f t="shared" si="24"/>
        <v>0</v>
      </c>
      <c r="AA10" s="14">
        <f t="shared" si="12"/>
        <v>0</v>
      </c>
      <c r="AB10" s="40">
        <f t="shared" si="30"/>
      </c>
      <c r="AC10" s="40">
        <f t="shared" si="31"/>
      </c>
      <c r="AD10" s="40">
        <f t="shared" si="32"/>
      </c>
      <c r="AE10" s="40">
        <f t="shared" si="33"/>
      </c>
      <c r="AF10" s="40">
        <f t="shared" si="14"/>
        <v>0</v>
      </c>
      <c r="AG10" s="40">
        <f t="shared" si="14"/>
        <v>0</v>
      </c>
      <c r="AH10" s="40">
        <f t="shared" si="14"/>
        <v>0</v>
      </c>
      <c r="AI10" s="40">
        <f t="shared" si="14"/>
        <v>0</v>
      </c>
      <c r="AJ10" s="40">
        <f t="shared" si="15"/>
        <v>0</v>
      </c>
      <c r="AK10" s="40">
        <f t="shared" si="16"/>
      </c>
      <c r="AL10" s="14">
        <f t="shared" si="17"/>
        <v>0</v>
      </c>
      <c r="AM10" s="14">
        <f t="shared" si="25"/>
      </c>
      <c r="AN10" s="14">
        <f t="shared" si="26"/>
      </c>
      <c r="AO10" s="14">
        <f t="shared" si="27"/>
      </c>
      <c r="AP10" s="14">
        <f t="shared" si="28"/>
      </c>
      <c r="AR10" s="8" t="s">
        <v>162</v>
      </c>
      <c r="AS10" s="8">
        <v>7</v>
      </c>
      <c r="AT10" s="8">
        <v>200</v>
      </c>
      <c r="AV10" s="8">
        <v>4</v>
      </c>
      <c r="AW10" s="8">
        <f>IF(ISERROR(VLOOKUP($AV10,'申込一覧表'!$Z$5:$AF$147,2,0)),"",VLOOKUP($AV10,'申込一覧表'!$Z$5:$AF$147,2,0))</f>
      </c>
      <c r="AX10" s="8">
        <f>IF(ISERROR(VLOOKUP($AV10,'申込一覧表'!$Z$5:$AF$147,7,0)),"",VLOOKUP($AV10,'申込一覧表'!$Z$5:$AF$147,7,0))</f>
      </c>
      <c r="AY10" s="8">
        <f>IF(ISERROR(VLOOKUP($AV10,'申込一覧表'!$Z$5:$AG$147,8,0)),"",VLOOKUP($AV10,'申込一覧表'!$Z$5:$AG$147,8,0))</f>
      </c>
      <c r="AZ10" s="8">
        <f>IF(ISERROR(VLOOKUP($AV10,'申込一覧表'!$Z$5:$AF$147,5,0)),"",VLOOKUP($AV10,'申込一覧表'!$Z$5:$AF$147,5,0))</f>
      </c>
      <c r="BA10" s="8">
        <f>IF(ISERROR(VLOOKUP($AV10,'申込一覧表'!$Z$5:$AH$147,9,0)),"",VLOOKUP($AV10,'申込一覧表'!$Z$5:$AH$147,9,0))</f>
      </c>
      <c r="BB10" s="8">
        <f t="shared" si="29"/>
        <v>0</v>
      </c>
      <c r="BC10" s="8">
        <f t="shared" si="29"/>
        <v>0</v>
      </c>
      <c r="BD10" s="8">
        <f t="shared" si="29"/>
        <v>0</v>
      </c>
      <c r="BE10" s="8">
        <f t="shared" si="29"/>
        <v>0</v>
      </c>
      <c r="BF10" s="8">
        <f t="shared" si="29"/>
        <v>0</v>
      </c>
      <c r="BG10" s="8">
        <f t="shared" si="29"/>
        <v>0</v>
      </c>
      <c r="BH10" s="8">
        <f t="shared" si="29"/>
        <v>0</v>
      </c>
      <c r="BI10" s="8">
        <f t="shared" si="29"/>
        <v>0</v>
      </c>
      <c r="BJ10" s="8">
        <f t="shared" si="29"/>
        <v>0</v>
      </c>
      <c r="BK10" s="8">
        <f t="shared" si="29"/>
        <v>0</v>
      </c>
      <c r="BL10" s="8">
        <f t="shared" si="29"/>
        <v>0</v>
      </c>
      <c r="BM10" s="8">
        <f t="shared" si="29"/>
        <v>0</v>
      </c>
    </row>
    <row r="11" spans="1:65" ht="14.25" customHeight="1">
      <c r="A11" s="11">
        <f t="shared" si="18"/>
      </c>
      <c r="B11" s="11">
        <f t="shared" si="0"/>
      </c>
      <c r="C11" s="15">
        <f t="shared" si="1"/>
      </c>
      <c r="D11" s="41"/>
      <c r="E11" s="42"/>
      <c r="F11" s="41"/>
      <c r="G11" s="41"/>
      <c r="H11" s="41"/>
      <c r="I11" s="41"/>
      <c r="J11" s="16">
        <f t="shared" si="19"/>
      </c>
      <c r="K11" s="15">
        <f t="shared" si="2"/>
      </c>
      <c r="L11" s="15" t="str">
        <f t="shared" si="3"/>
        <v>999:99.99</v>
      </c>
      <c r="N11" s="14">
        <f t="shared" si="20"/>
      </c>
      <c r="O11" s="14">
        <f t="shared" si="4"/>
      </c>
      <c r="P11" s="14">
        <f t="shared" si="5"/>
      </c>
      <c r="Q11" s="14">
        <f t="shared" si="6"/>
      </c>
      <c r="R11" s="14">
        <f t="shared" si="7"/>
        <v>0</v>
      </c>
      <c r="S11" s="14">
        <f t="shared" si="8"/>
        <v>0</v>
      </c>
      <c r="T11" s="14">
        <f t="shared" si="9"/>
        <v>0</v>
      </c>
      <c r="U11" s="14">
        <f t="shared" si="10"/>
        <v>0</v>
      </c>
      <c r="V11" s="14">
        <f t="shared" si="11"/>
        <v>0</v>
      </c>
      <c r="W11" s="14">
        <f t="shared" si="21"/>
        <v>0</v>
      </c>
      <c r="X11" s="14">
        <f t="shared" si="22"/>
        <v>0</v>
      </c>
      <c r="Y11" s="14">
        <f t="shared" si="23"/>
        <v>0</v>
      </c>
      <c r="Z11" s="14">
        <f t="shared" si="24"/>
        <v>0</v>
      </c>
      <c r="AA11" s="14">
        <f t="shared" si="12"/>
        <v>0</v>
      </c>
      <c r="AB11" s="40">
        <f t="shared" si="30"/>
      </c>
      <c r="AC11" s="40">
        <f t="shared" si="31"/>
      </c>
      <c r="AD11" s="40">
        <f t="shared" si="32"/>
      </c>
      <c r="AE11" s="40">
        <f t="shared" si="33"/>
      </c>
      <c r="AF11" s="40">
        <f t="shared" si="14"/>
        <v>0</v>
      </c>
      <c r="AG11" s="40">
        <f t="shared" si="14"/>
        <v>0</v>
      </c>
      <c r="AH11" s="40">
        <f t="shared" si="14"/>
        <v>0</v>
      </c>
      <c r="AI11" s="40">
        <f t="shared" si="14"/>
        <v>0</v>
      </c>
      <c r="AJ11" s="40">
        <f t="shared" si="15"/>
        <v>0</v>
      </c>
      <c r="AK11" s="40">
        <f t="shared" si="16"/>
      </c>
      <c r="AL11" s="14">
        <f t="shared" si="17"/>
        <v>0</v>
      </c>
      <c r="AM11" s="14">
        <f t="shared" si="25"/>
      </c>
      <c r="AN11" s="14">
        <f t="shared" si="26"/>
      </c>
      <c r="AO11" s="14">
        <f t="shared" si="27"/>
      </c>
      <c r="AP11" s="14">
        <f t="shared" si="28"/>
      </c>
      <c r="AV11" s="8">
        <v>5</v>
      </c>
      <c r="AW11" s="8">
        <f>IF(ISERROR(VLOOKUP($AV11,'申込一覧表'!$Z$5:$AF$147,2,0)),"",VLOOKUP($AV11,'申込一覧表'!$Z$5:$AF$147,2,0))</f>
      </c>
      <c r="AX11" s="8">
        <f>IF(ISERROR(VLOOKUP($AV11,'申込一覧表'!$Z$5:$AF$147,7,0)),"",VLOOKUP($AV11,'申込一覧表'!$Z$5:$AF$147,7,0))</f>
      </c>
      <c r="AY11" s="8">
        <f>IF(ISERROR(VLOOKUP($AV11,'申込一覧表'!$Z$5:$AG$147,8,0)),"",VLOOKUP($AV11,'申込一覧表'!$Z$5:$AG$147,8,0))</f>
      </c>
      <c r="AZ11" s="8">
        <f>IF(ISERROR(VLOOKUP($AV11,'申込一覧表'!$Z$5:$AF$147,5,0)),"",VLOOKUP($AV11,'申込一覧表'!$Z$5:$AF$147,5,0))</f>
      </c>
      <c r="BA11" s="8">
        <f>IF(ISERROR(VLOOKUP($AV11,'申込一覧表'!$Z$5:$AH$147,9,0)),"",VLOOKUP($AV11,'申込一覧表'!$Z$5:$AH$147,9,0))</f>
      </c>
      <c r="BB11" s="8">
        <f t="shared" si="29"/>
        <v>0</v>
      </c>
      <c r="BC11" s="8">
        <f t="shared" si="29"/>
        <v>0</v>
      </c>
      <c r="BD11" s="8">
        <f t="shared" si="29"/>
        <v>0</v>
      </c>
      <c r="BE11" s="8">
        <f t="shared" si="29"/>
        <v>0</v>
      </c>
      <c r="BF11" s="8">
        <f t="shared" si="29"/>
        <v>0</v>
      </c>
      <c r="BG11" s="8">
        <f t="shared" si="29"/>
        <v>0</v>
      </c>
      <c r="BH11" s="8">
        <f t="shared" si="29"/>
        <v>0</v>
      </c>
      <c r="BI11" s="8">
        <f t="shared" si="29"/>
        <v>0</v>
      </c>
      <c r="BJ11" s="8">
        <f t="shared" si="29"/>
        <v>0</v>
      </c>
      <c r="BK11" s="8">
        <f t="shared" si="29"/>
        <v>0</v>
      </c>
      <c r="BL11" s="8">
        <f t="shared" si="29"/>
        <v>0</v>
      </c>
      <c r="BM11" s="8">
        <f t="shared" si="29"/>
        <v>0</v>
      </c>
    </row>
    <row r="12" spans="1:65" ht="14.25" customHeight="1">
      <c r="A12" s="11">
        <f t="shared" si="18"/>
      </c>
      <c r="B12" s="11">
        <f t="shared" si="0"/>
      </c>
      <c r="C12" s="15">
        <f t="shared" si="1"/>
      </c>
      <c r="D12" s="41"/>
      <c r="E12" s="42"/>
      <c r="F12" s="41"/>
      <c r="G12" s="41"/>
      <c r="H12" s="41"/>
      <c r="I12" s="41"/>
      <c r="J12" s="16">
        <f t="shared" si="19"/>
      </c>
      <c r="K12" s="15">
        <f t="shared" si="2"/>
      </c>
      <c r="L12" s="15" t="str">
        <f t="shared" si="3"/>
        <v>999:99.99</v>
      </c>
      <c r="N12" s="14">
        <f t="shared" si="20"/>
      </c>
      <c r="O12" s="14">
        <f t="shared" si="4"/>
      </c>
      <c r="P12" s="14">
        <f t="shared" si="5"/>
      </c>
      <c r="Q12" s="14">
        <f t="shared" si="6"/>
      </c>
      <c r="R12" s="14">
        <f t="shared" si="7"/>
        <v>0</v>
      </c>
      <c r="S12" s="14">
        <f t="shared" si="8"/>
        <v>0</v>
      </c>
      <c r="T12" s="14">
        <f t="shared" si="9"/>
        <v>0</v>
      </c>
      <c r="U12" s="14">
        <f t="shared" si="10"/>
        <v>0</v>
      </c>
      <c r="V12" s="14">
        <f t="shared" si="11"/>
        <v>0</v>
      </c>
      <c r="W12" s="14">
        <f t="shared" si="21"/>
        <v>0</v>
      </c>
      <c r="X12" s="14">
        <f t="shared" si="22"/>
        <v>0</v>
      </c>
      <c r="Y12" s="14">
        <f t="shared" si="23"/>
        <v>0</v>
      </c>
      <c r="Z12" s="14">
        <f t="shared" si="24"/>
        <v>0</v>
      </c>
      <c r="AA12" s="14">
        <f t="shared" si="12"/>
        <v>0</v>
      </c>
      <c r="AB12" s="40">
        <f t="shared" si="30"/>
      </c>
      <c r="AC12" s="40">
        <f t="shared" si="31"/>
      </c>
      <c r="AD12" s="40">
        <f t="shared" si="32"/>
      </c>
      <c r="AE12" s="40">
        <f t="shared" si="33"/>
      </c>
      <c r="AF12" s="40">
        <f aca="true" t="shared" si="34" ref="AF12:AF65">IF(F12="",0,VLOOKUP(F12,$AW$7:$BM$126,$N12+5,0))</f>
        <v>0</v>
      </c>
      <c r="AG12" s="40">
        <f aca="true" t="shared" si="35" ref="AG12:AG65">IF(G12="",0,VLOOKUP(G12,$AW$7:$BM$126,$N12+5,0))</f>
        <v>0</v>
      </c>
      <c r="AH12" s="40">
        <f aca="true" t="shared" si="36" ref="AH12:AH65">IF(H12="",0,VLOOKUP(H12,$AW$7:$BM$126,$N12+5,0))</f>
        <v>0</v>
      </c>
      <c r="AI12" s="40">
        <f aca="true" t="shared" si="37" ref="AI12:AI65">IF(I12="",0,VLOOKUP(I12,$AW$7:$BM$126,$N12+5,0))</f>
        <v>0</v>
      </c>
      <c r="AJ12" s="40">
        <f t="shared" si="15"/>
        <v>0</v>
      </c>
      <c r="AK12" s="40">
        <f t="shared" si="16"/>
      </c>
      <c r="AL12" s="14">
        <f t="shared" si="17"/>
        <v>0</v>
      </c>
      <c r="AM12" s="14">
        <f t="shared" si="25"/>
      </c>
      <c r="AN12" s="14">
        <f t="shared" si="26"/>
      </c>
      <c r="AO12" s="14">
        <f t="shared" si="27"/>
      </c>
      <c r="AP12" s="14">
        <f t="shared" si="28"/>
      </c>
      <c r="AV12" s="8">
        <v>6</v>
      </c>
      <c r="AW12" s="8">
        <f>IF(ISERROR(VLOOKUP($AV12,'申込一覧表'!$Z$5:$AF$147,2,0)),"",VLOOKUP($AV12,'申込一覧表'!$Z$5:$AF$147,2,0))</f>
      </c>
      <c r="AX12" s="8">
        <f>IF(ISERROR(VLOOKUP($AV12,'申込一覧表'!$Z$5:$AF$147,7,0)),"",VLOOKUP($AV12,'申込一覧表'!$Z$5:$AF$147,7,0))</f>
      </c>
      <c r="AY12" s="8">
        <f>IF(ISERROR(VLOOKUP($AV12,'申込一覧表'!$Z$5:$AG$147,8,0)),"",VLOOKUP($AV12,'申込一覧表'!$Z$5:$AG$147,8,0))</f>
      </c>
      <c r="AZ12" s="8">
        <f>IF(ISERROR(VLOOKUP($AV12,'申込一覧表'!$Z$5:$AF$147,5,0)),"",VLOOKUP($AV12,'申込一覧表'!$Z$5:$AF$147,5,0))</f>
      </c>
      <c r="BA12" s="8">
        <f>IF(ISERROR(VLOOKUP($AV12,'申込一覧表'!$Z$5:$AH$147,9,0)),"",VLOOKUP($AV12,'申込一覧表'!$Z$5:$AH$147,9,0))</f>
      </c>
      <c r="BB12" s="8">
        <f t="shared" si="29"/>
        <v>0</v>
      </c>
      <c r="BC12" s="8">
        <f t="shared" si="29"/>
        <v>0</v>
      </c>
      <c r="BD12" s="8">
        <f t="shared" si="29"/>
        <v>0</v>
      </c>
      <c r="BE12" s="8">
        <f t="shared" si="29"/>
        <v>0</v>
      </c>
      <c r="BF12" s="8">
        <f t="shared" si="29"/>
        <v>0</v>
      </c>
      <c r="BG12" s="8">
        <f t="shared" si="29"/>
        <v>0</v>
      </c>
      <c r="BH12" s="8">
        <f t="shared" si="29"/>
        <v>0</v>
      </c>
      <c r="BI12" s="8">
        <f t="shared" si="29"/>
        <v>0</v>
      </c>
      <c r="BJ12" s="8">
        <f t="shared" si="29"/>
        <v>0</v>
      </c>
      <c r="BK12" s="8">
        <f t="shared" si="29"/>
        <v>0</v>
      </c>
      <c r="BL12" s="8">
        <f t="shared" si="29"/>
        <v>0</v>
      </c>
      <c r="BM12" s="8">
        <f t="shared" si="29"/>
        <v>0</v>
      </c>
    </row>
    <row r="13" spans="1:66" s="12" customFormat="1" ht="14.25" customHeight="1">
      <c r="A13" s="11">
        <f t="shared" si="18"/>
      </c>
      <c r="B13" s="11">
        <f t="shared" si="0"/>
      </c>
      <c r="C13" s="15">
        <f t="shared" si="1"/>
      </c>
      <c r="D13" s="41"/>
      <c r="E13" s="42"/>
      <c r="F13" s="41"/>
      <c r="G13" s="41"/>
      <c r="H13" s="41"/>
      <c r="I13" s="41"/>
      <c r="J13" s="16">
        <f t="shared" si="19"/>
      </c>
      <c r="K13" s="15">
        <f t="shared" si="2"/>
      </c>
      <c r="L13" s="15" t="str">
        <f t="shared" si="3"/>
        <v>999:99.99</v>
      </c>
      <c r="N13" s="14">
        <f t="shared" si="20"/>
      </c>
      <c r="O13" s="14">
        <f t="shared" si="4"/>
      </c>
      <c r="P13" s="14">
        <f t="shared" si="5"/>
      </c>
      <c r="Q13" s="14">
        <f t="shared" si="6"/>
      </c>
      <c r="R13" s="14">
        <f t="shared" si="7"/>
        <v>0</v>
      </c>
      <c r="S13" s="14">
        <f t="shared" si="8"/>
        <v>0</v>
      </c>
      <c r="T13" s="14">
        <f t="shared" si="9"/>
        <v>0</v>
      </c>
      <c r="U13" s="14">
        <f t="shared" si="10"/>
        <v>0</v>
      </c>
      <c r="V13" s="14">
        <f t="shared" si="11"/>
        <v>0</v>
      </c>
      <c r="W13" s="14">
        <f t="shared" si="21"/>
        <v>0</v>
      </c>
      <c r="X13" s="14">
        <f t="shared" si="22"/>
        <v>0</v>
      </c>
      <c r="Y13" s="14">
        <f t="shared" si="23"/>
        <v>0</v>
      </c>
      <c r="Z13" s="14">
        <f t="shared" si="24"/>
        <v>0</v>
      </c>
      <c r="AA13" s="14">
        <f t="shared" si="12"/>
        <v>0</v>
      </c>
      <c r="AB13" s="40">
        <f t="shared" si="30"/>
      </c>
      <c r="AC13" s="40">
        <f t="shared" si="31"/>
      </c>
      <c r="AD13" s="40">
        <f t="shared" si="32"/>
      </c>
      <c r="AE13" s="40">
        <f t="shared" si="33"/>
      </c>
      <c r="AF13" s="40">
        <f t="shared" si="34"/>
        <v>0</v>
      </c>
      <c r="AG13" s="40">
        <f t="shared" si="35"/>
        <v>0</v>
      </c>
      <c r="AH13" s="40">
        <f t="shared" si="36"/>
        <v>0</v>
      </c>
      <c r="AI13" s="40">
        <f t="shared" si="37"/>
        <v>0</v>
      </c>
      <c r="AJ13" s="40">
        <f t="shared" si="15"/>
        <v>0</v>
      </c>
      <c r="AK13" s="40">
        <f t="shared" si="16"/>
      </c>
      <c r="AL13" s="14">
        <f t="shared" si="17"/>
        <v>0</v>
      </c>
      <c r="AM13" s="14">
        <f t="shared" si="25"/>
      </c>
      <c r="AN13" s="14">
        <f t="shared" si="26"/>
      </c>
      <c r="AO13" s="14">
        <f t="shared" si="27"/>
      </c>
      <c r="AP13" s="14">
        <f t="shared" si="28"/>
      </c>
      <c r="AQ13" s="8"/>
      <c r="AR13" s="8"/>
      <c r="AS13" s="12" t="s">
        <v>161</v>
      </c>
      <c r="AT13" s="12" t="s">
        <v>160</v>
      </c>
      <c r="AU13" s="12" t="s">
        <v>159</v>
      </c>
      <c r="AV13" s="8">
        <v>7</v>
      </c>
      <c r="AW13" s="8">
        <f>IF(ISERROR(VLOOKUP($AV13,'申込一覧表'!$Z$5:$AF$147,2,0)),"",VLOOKUP($AV13,'申込一覧表'!$Z$5:$AF$147,2,0))</f>
      </c>
      <c r="AX13" s="8">
        <f>IF(ISERROR(VLOOKUP($AV13,'申込一覧表'!$Z$5:$AF$147,7,0)),"",VLOOKUP($AV13,'申込一覧表'!$Z$5:$AF$147,7,0))</f>
      </c>
      <c r="AY13" s="8">
        <f>IF(ISERROR(VLOOKUP($AV13,'申込一覧表'!$Z$5:$AG$147,8,0)),"",VLOOKUP($AV13,'申込一覧表'!$Z$5:$AG$147,8,0))</f>
      </c>
      <c r="AZ13" s="8">
        <f>IF(ISERROR(VLOOKUP($AV13,'申込一覧表'!$Z$5:$AF$147,5,0)),"",VLOOKUP($AV13,'申込一覧表'!$Z$5:$AF$147,5,0))</f>
      </c>
      <c r="BA13" s="8">
        <f>IF(ISERROR(VLOOKUP($AV13,'申込一覧表'!$Z$5:$AH$147,9,0)),"",VLOOKUP($AV13,'申込一覧表'!$Z$5:$AH$147,9,0))</f>
      </c>
      <c r="BB13" s="8">
        <f t="shared" si="29"/>
        <v>0</v>
      </c>
      <c r="BC13" s="8">
        <f t="shared" si="29"/>
        <v>0</v>
      </c>
      <c r="BD13" s="8">
        <f t="shared" si="29"/>
        <v>0</v>
      </c>
      <c r="BE13" s="8">
        <f t="shared" si="29"/>
        <v>0</v>
      </c>
      <c r="BF13" s="8">
        <f t="shared" si="29"/>
        <v>0</v>
      </c>
      <c r="BG13" s="8">
        <f t="shared" si="29"/>
        <v>0</v>
      </c>
      <c r="BH13" s="8">
        <f t="shared" si="29"/>
        <v>0</v>
      </c>
      <c r="BI13" s="8">
        <f t="shared" si="29"/>
        <v>0</v>
      </c>
      <c r="BJ13" s="8">
        <f t="shared" si="29"/>
        <v>0</v>
      </c>
      <c r="BK13" s="8">
        <f t="shared" si="29"/>
        <v>0</v>
      </c>
      <c r="BL13" s="8">
        <f t="shared" si="29"/>
        <v>0</v>
      </c>
      <c r="BM13" s="8">
        <f t="shared" si="29"/>
        <v>0</v>
      </c>
      <c r="BN13" s="8"/>
    </row>
    <row r="14" spans="1:65" ht="14.25" customHeight="1">
      <c r="A14" s="11">
        <f t="shared" si="18"/>
      </c>
      <c r="B14" s="11">
        <f t="shared" si="0"/>
      </c>
      <c r="C14" s="15">
        <f t="shared" si="1"/>
      </c>
      <c r="D14" s="41"/>
      <c r="E14" s="42"/>
      <c r="F14" s="41"/>
      <c r="G14" s="41"/>
      <c r="H14" s="41"/>
      <c r="I14" s="41"/>
      <c r="J14" s="16">
        <f t="shared" si="19"/>
      </c>
      <c r="K14" s="15">
        <f t="shared" si="2"/>
      </c>
      <c r="L14" s="15" t="str">
        <f t="shared" si="3"/>
        <v>999:99.99</v>
      </c>
      <c r="N14" s="14">
        <f t="shared" si="20"/>
      </c>
      <c r="O14" s="14">
        <f t="shared" si="4"/>
      </c>
      <c r="P14" s="14">
        <f t="shared" si="5"/>
      </c>
      <c r="Q14" s="14">
        <f t="shared" si="6"/>
      </c>
      <c r="R14" s="14">
        <f t="shared" si="7"/>
        <v>0</v>
      </c>
      <c r="S14" s="14">
        <f t="shared" si="8"/>
        <v>0</v>
      </c>
      <c r="T14" s="14">
        <f t="shared" si="9"/>
        <v>0</v>
      </c>
      <c r="U14" s="14">
        <f t="shared" si="10"/>
        <v>0</v>
      </c>
      <c r="V14" s="14">
        <f t="shared" si="11"/>
        <v>0</v>
      </c>
      <c r="W14" s="14">
        <f t="shared" si="21"/>
        <v>0</v>
      </c>
      <c r="X14" s="14">
        <f t="shared" si="22"/>
        <v>0</v>
      </c>
      <c r="Y14" s="14">
        <f t="shared" si="23"/>
        <v>0</v>
      </c>
      <c r="Z14" s="14">
        <f t="shared" si="24"/>
        <v>0</v>
      </c>
      <c r="AA14" s="14">
        <f t="shared" si="12"/>
        <v>0</v>
      </c>
      <c r="AB14" s="40">
        <f t="shared" si="30"/>
      </c>
      <c r="AC14" s="40">
        <f t="shared" si="31"/>
      </c>
      <c r="AD14" s="40">
        <f t="shared" si="32"/>
      </c>
      <c r="AE14" s="40">
        <f t="shared" si="33"/>
      </c>
      <c r="AF14" s="40">
        <f t="shared" si="34"/>
        <v>0</v>
      </c>
      <c r="AG14" s="40">
        <f t="shared" si="35"/>
        <v>0</v>
      </c>
      <c r="AH14" s="40">
        <f t="shared" si="36"/>
        <v>0</v>
      </c>
      <c r="AI14" s="40">
        <f t="shared" si="37"/>
        <v>0</v>
      </c>
      <c r="AJ14" s="40">
        <f t="shared" si="15"/>
        <v>0</v>
      </c>
      <c r="AK14" s="40">
        <f t="shared" si="16"/>
      </c>
      <c r="AL14" s="14">
        <f t="shared" si="17"/>
        <v>0</v>
      </c>
      <c r="AM14" s="14">
        <f t="shared" si="25"/>
      </c>
      <c r="AN14" s="14">
        <f t="shared" si="26"/>
      </c>
      <c r="AO14" s="14">
        <f t="shared" si="27"/>
      </c>
      <c r="AP14" s="14">
        <f t="shared" si="28"/>
      </c>
      <c r="AR14" s="8" t="s">
        <v>204</v>
      </c>
      <c r="AS14" s="8">
        <v>1</v>
      </c>
      <c r="AT14" s="8">
        <v>46</v>
      </c>
      <c r="AU14" s="8">
        <f aca="true" t="shared" si="38" ref="AU14:AU25">COUNTIF($N$6:$N$65,AS14)</f>
        <v>0</v>
      </c>
      <c r="AV14" s="8">
        <v>8</v>
      </c>
      <c r="AW14" s="8">
        <f>IF(ISERROR(VLOOKUP($AV14,'申込一覧表'!$Z$5:$AF$147,2,0)),"",VLOOKUP($AV14,'申込一覧表'!$Z$5:$AF$147,2,0))</f>
      </c>
      <c r="AX14" s="8">
        <f>IF(ISERROR(VLOOKUP($AV14,'申込一覧表'!$Z$5:$AF$147,7,0)),"",VLOOKUP($AV14,'申込一覧表'!$Z$5:$AF$147,7,0))</f>
      </c>
      <c r="AY14" s="8">
        <f>IF(ISERROR(VLOOKUP($AV14,'申込一覧表'!$Z$5:$AG$147,8,0)),"",VLOOKUP($AV14,'申込一覧表'!$Z$5:$AG$147,8,0))</f>
      </c>
      <c r="AZ14" s="8">
        <f>IF(ISERROR(VLOOKUP($AV14,'申込一覧表'!$Z$5:$AF$147,5,0)),"",VLOOKUP($AV14,'申込一覧表'!$Z$5:$AF$147,5,0))</f>
      </c>
      <c r="BA14" s="8">
        <f>IF(ISERROR(VLOOKUP($AV14,'申込一覧表'!$Z$5:$AH$147,9,0)),"",VLOOKUP($AV14,'申込一覧表'!$Z$5:$AH$147,9,0))</f>
      </c>
      <c r="BB14" s="8">
        <f t="shared" si="29"/>
        <v>0</v>
      </c>
      <c r="BC14" s="8">
        <f t="shared" si="29"/>
        <v>0</v>
      </c>
      <c r="BD14" s="8">
        <f t="shared" si="29"/>
        <v>0</v>
      </c>
      <c r="BE14" s="8">
        <f t="shared" si="29"/>
        <v>0</v>
      </c>
      <c r="BF14" s="8">
        <f t="shared" si="29"/>
        <v>0</v>
      </c>
      <c r="BG14" s="8">
        <f t="shared" si="29"/>
        <v>0</v>
      </c>
      <c r="BH14" s="8">
        <f t="shared" si="29"/>
        <v>0</v>
      </c>
      <c r="BI14" s="8">
        <f t="shared" si="29"/>
        <v>0</v>
      </c>
      <c r="BJ14" s="8">
        <f t="shared" si="29"/>
        <v>0</v>
      </c>
      <c r="BK14" s="8">
        <f t="shared" si="29"/>
        <v>0</v>
      </c>
      <c r="BL14" s="8">
        <f t="shared" si="29"/>
        <v>0</v>
      </c>
      <c r="BM14" s="8">
        <f t="shared" si="29"/>
        <v>0</v>
      </c>
    </row>
    <row r="15" spans="1:65" ht="14.25" customHeight="1">
      <c r="A15" s="11">
        <f t="shared" si="18"/>
      </c>
      <c r="B15" s="11">
        <f t="shared" si="0"/>
      </c>
      <c r="C15" s="15">
        <f t="shared" si="1"/>
      </c>
      <c r="D15" s="41"/>
      <c r="E15" s="42"/>
      <c r="F15" s="41"/>
      <c r="G15" s="41"/>
      <c r="H15" s="41"/>
      <c r="I15" s="41"/>
      <c r="J15" s="16">
        <f t="shared" si="19"/>
      </c>
      <c r="K15" s="15">
        <f t="shared" si="2"/>
      </c>
      <c r="L15" s="15" t="str">
        <f t="shared" si="3"/>
        <v>999:99.99</v>
      </c>
      <c r="N15" s="14">
        <f t="shared" si="20"/>
      </c>
      <c r="O15" s="14">
        <f t="shared" si="4"/>
      </c>
      <c r="P15" s="14">
        <f t="shared" si="5"/>
      </c>
      <c r="Q15" s="14">
        <f t="shared" si="6"/>
      </c>
      <c r="R15" s="14">
        <f t="shared" si="7"/>
        <v>0</v>
      </c>
      <c r="S15" s="14">
        <f t="shared" si="8"/>
        <v>0</v>
      </c>
      <c r="T15" s="14">
        <f t="shared" si="9"/>
        <v>0</v>
      </c>
      <c r="U15" s="14">
        <f t="shared" si="10"/>
        <v>0</v>
      </c>
      <c r="V15" s="14">
        <f t="shared" si="11"/>
        <v>0</v>
      </c>
      <c r="W15" s="14">
        <f t="shared" si="21"/>
        <v>0</v>
      </c>
      <c r="X15" s="14">
        <f t="shared" si="22"/>
        <v>0</v>
      </c>
      <c r="Y15" s="14">
        <f t="shared" si="23"/>
        <v>0</v>
      </c>
      <c r="Z15" s="14">
        <f t="shared" si="24"/>
        <v>0</v>
      </c>
      <c r="AA15" s="14">
        <f t="shared" si="12"/>
        <v>0</v>
      </c>
      <c r="AB15" s="40">
        <f t="shared" si="30"/>
      </c>
      <c r="AC15" s="40">
        <f t="shared" si="31"/>
      </c>
      <c r="AD15" s="40">
        <f t="shared" si="32"/>
      </c>
      <c r="AE15" s="40">
        <f t="shared" si="33"/>
      </c>
      <c r="AF15" s="40">
        <f t="shared" si="34"/>
        <v>0</v>
      </c>
      <c r="AG15" s="40">
        <f t="shared" si="35"/>
        <v>0</v>
      </c>
      <c r="AH15" s="40">
        <f t="shared" si="36"/>
        <v>0</v>
      </c>
      <c r="AI15" s="40">
        <f t="shared" si="37"/>
        <v>0</v>
      </c>
      <c r="AJ15" s="40">
        <f t="shared" si="15"/>
        <v>0</v>
      </c>
      <c r="AK15" s="40">
        <f t="shared" si="16"/>
      </c>
      <c r="AL15" s="14">
        <f t="shared" si="17"/>
        <v>0</v>
      </c>
      <c r="AM15" s="14">
        <f t="shared" si="25"/>
      </c>
      <c r="AN15" s="14">
        <f t="shared" si="26"/>
      </c>
      <c r="AO15" s="14">
        <f t="shared" si="27"/>
      </c>
      <c r="AP15" s="14">
        <f t="shared" si="28"/>
      </c>
      <c r="AR15" s="8" t="s">
        <v>158</v>
      </c>
      <c r="AS15" s="8">
        <v>2</v>
      </c>
      <c r="AT15" s="8">
        <v>9</v>
      </c>
      <c r="AU15" s="8">
        <f t="shared" si="38"/>
        <v>0</v>
      </c>
      <c r="AV15" s="8">
        <v>9</v>
      </c>
      <c r="AW15" s="8">
        <f>IF(ISERROR(VLOOKUP($AV15,'申込一覧表'!$Z$5:$AF$147,2,0)),"",VLOOKUP($AV15,'申込一覧表'!$Z$5:$AF$147,2,0))</f>
      </c>
      <c r="AX15" s="8">
        <f>IF(ISERROR(VLOOKUP($AV15,'申込一覧表'!$Z$5:$AF$147,7,0)),"",VLOOKUP($AV15,'申込一覧表'!$Z$5:$AF$147,7,0))</f>
      </c>
      <c r="AY15" s="8">
        <f>IF(ISERROR(VLOOKUP($AV15,'申込一覧表'!$Z$5:$AG$147,8,0)),"",VLOOKUP($AV15,'申込一覧表'!$Z$5:$AG$147,8,0))</f>
      </c>
      <c r="AZ15" s="8">
        <f>IF(ISERROR(VLOOKUP($AV15,'申込一覧表'!$Z$5:$AF$147,5,0)),"",VLOOKUP($AV15,'申込一覧表'!$Z$5:$AF$147,5,0))</f>
      </c>
      <c r="BA15" s="8">
        <f>IF(ISERROR(VLOOKUP($AV15,'申込一覧表'!$Z$5:$AH$147,9,0)),"",VLOOKUP($AV15,'申込一覧表'!$Z$5:$AH$147,9,0))</f>
      </c>
      <c r="BB15" s="8">
        <f t="shared" si="29"/>
        <v>0</v>
      </c>
      <c r="BC15" s="8">
        <f t="shared" si="29"/>
        <v>0</v>
      </c>
      <c r="BD15" s="8">
        <f t="shared" si="29"/>
        <v>0</v>
      </c>
      <c r="BE15" s="8">
        <f t="shared" si="29"/>
        <v>0</v>
      </c>
      <c r="BF15" s="8">
        <f t="shared" si="29"/>
        <v>0</v>
      </c>
      <c r="BG15" s="8">
        <f t="shared" si="29"/>
        <v>0</v>
      </c>
      <c r="BH15" s="8">
        <f t="shared" si="29"/>
        <v>0</v>
      </c>
      <c r="BI15" s="8">
        <f t="shared" si="29"/>
        <v>0</v>
      </c>
      <c r="BJ15" s="8">
        <f t="shared" si="29"/>
        <v>0</v>
      </c>
      <c r="BK15" s="8">
        <f t="shared" si="29"/>
        <v>0</v>
      </c>
      <c r="BL15" s="8">
        <f t="shared" si="29"/>
        <v>0</v>
      </c>
      <c r="BM15" s="8">
        <f t="shared" si="29"/>
        <v>0</v>
      </c>
    </row>
    <row r="16" spans="1:65" ht="14.25" customHeight="1">
      <c r="A16" s="11">
        <f t="shared" si="18"/>
      </c>
      <c r="B16" s="11">
        <f t="shared" si="0"/>
      </c>
      <c r="C16" s="15">
        <f t="shared" si="1"/>
      </c>
      <c r="D16" s="41"/>
      <c r="E16" s="42"/>
      <c r="F16" s="41"/>
      <c r="G16" s="41"/>
      <c r="H16" s="41"/>
      <c r="I16" s="41"/>
      <c r="J16" s="16">
        <f t="shared" si="19"/>
      </c>
      <c r="K16" s="15">
        <f t="shared" si="2"/>
      </c>
      <c r="L16" s="15" t="str">
        <f t="shared" si="3"/>
        <v>999:99.99</v>
      </c>
      <c r="N16" s="14">
        <f t="shared" si="20"/>
      </c>
      <c r="O16" s="14">
        <f t="shared" si="4"/>
      </c>
      <c r="P16" s="14">
        <f t="shared" si="5"/>
      </c>
      <c r="Q16" s="14">
        <f t="shared" si="6"/>
      </c>
      <c r="R16" s="14">
        <f t="shared" si="7"/>
        <v>0</v>
      </c>
      <c r="S16" s="14">
        <f t="shared" si="8"/>
        <v>0</v>
      </c>
      <c r="T16" s="14">
        <f t="shared" si="9"/>
        <v>0</v>
      </c>
      <c r="U16" s="14">
        <f t="shared" si="10"/>
        <v>0</v>
      </c>
      <c r="V16" s="14">
        <f t="shared" si="11"/>
        <v>0</v>
      </c>
      <c r="W16" s="14">
        <f t="shared" si="21"/>
        <v>0</v>
      </c>
      <c r="X16" s="14">
        <f t="shared" si="22"/>
        <v>0</v>
      </c>
      <c r="Y16" s="14">
        <f t="shared" si="23"/>
        <v>0</v>
      </c>
      <c r="Z16" s="14">
        <f t="shared" si="24"/>
        <v>0</v>
      </c>
      <c r="AA16" s="14">
        <f t="shared" si="12"/>
        <v>0</v>
      </c>
      <c r="AB16" s="40">
        <f t="shared" si="30"/>
      </c>
      <c r="AC16" s="40">
        <f t="shared" si="31"/>
      </c>
      <c r="AD16" s="40">
        <f t="shared" si="32"/>
      </c>
      <c r="AE16" s="40">
        <f t="shared" si="33"/>
      </c>
      <c r="AF16" s="40">
        <f t="shared" si="34"/>
        <v>0</v>
      </c>
      <c r="AG16" s="40">
        <f t="shared" si="35"/>
        <v>0</v>
      </c>
      <c r="AH16" s="40">
        <f t="shared" si="36"/>
        <v>0</v>
      </c>
      <c r="AI16" s="40">
        <f t="shared" si="37"/>
        <v>0</v>
      </c>
      <c r="AJ16" s="40">
        <f t="shared" si="15"/>
        <v>0</v>
      </c>
      <c r="AK16" s="40">
        <f t="shared" si="16"/>
      </c>
      <c r="AL16" s="14">
        <f t="shared" si="17"/>
        <v>0</v>
      </c>
      <c r="AM16" s="14">
        <f t="shared" si="25"/>
      </c>
      <c r="AN16" s="14">
        <f t="shared" si="26"/>
      </c>
      <c r="AO16" s="14">
        <f t="shared" si="27"/>
      </c>
      <c r="AP16" s="14">
        <f t="shared" si="28"/>
      </c>
      <c r="AR16" s="8" t="s">
        <v>205</v>
      </c>
      <c r="AS16" s="8">
        <v>3</v>
      </c>
      <c r="AT16" s="8">
        <v>23</v>
      </c>
      <c r="AU16" s="8">
        <f t="shared" si="38"/>
        <v>0</v>
      </c>
      <c r="AV16" s="8">
        <v>10</v>
      </c>
      <c r="AW16" s="8">
        <f>IF(ISERROR(VLOOKUP($AV16,'申込一覧表'!$Z$5:$AF$147,2,0)),"",VLOOKUP($AV16,'申込一覧表'!$Z$5:$AF$147,2,0))</f>
      </c>
      <c r="AX16" s="8">
        <f>IF(ISERROR(VLOOKUP($AV16,'申込一覧表'!$Z$5:$AF$147,7,0)),"",VLOOKUP($AV16,'申込一覧表'!$Z$5:$AF$147,7,0))</f>
      </c>
      <c r="AY16" s="8">
        <f>IF(ISERROR(VLOOKUP($AV16,'申込一覧表'!$Z$5:$AG$147,8,0)),"",VLOOKUP($AV16,'申込一覧表'!$Z$5:$AG$147,8,0))</f>
      </c>
      <c r="AZ16" s="8">
        <f>IF(ISERROR(VLOOKUP($AV16,'申込一覧表'!$Z$5:$AF$147,5,0)),"",VLOOKUP($AV16,'申込一覧表'!$Z$5:$AF$147,5,0))</f>
      </c>
      <c r="BA16" s="8">
        <f>IF(ISERROR(VLOOKUP($AV16,'申込一覧表'!$Z$5:$AH$147,9,0)),"",VLOOKUP($AV16,'申込一覧表'!$Z$5:$AH$147,9,0))</f>
      </c>
      <c r="BB16" s="8">
        <f t="shared" si="29"/>
        <v>0</v>
      </c>
      <c r="BC16" s="8">
        <f t="shared" si="29"/>
        <v>0</v>
      </c>
      <c r="BD16" s="8">
        <f t="shared" si="29"/>
        <v>0</v>
      </c>
      <c r="BE16" s="8">
        <f t="shared" si="29"/>
        <v>0</v>
      </c>
      <c r="BF16" s="8">
        <f t="shared" si="29"/>
        <v>0</v>
      </c>
      <c r="BG16" s="8">
        <f t="shared" si="29"/>
        <v>0</v>
      </c>
      <c r="BH16" s="8">
        <f t="shared" si="29"/>
        <v>0</v>
      </c>
      <c r="BI16" s="8">
        <f t="shared" si="29"/>
        <v>0</v>
      </c>
      <c r="BJ16" s="8">
        <f t="shared" si="29"/>
        <v>0</v>
      </c>
      <c r="BK16" s="8">
        <f t="shared" si="29"/>
        <v>0</v>
      </c>
      <c r="BL16" s="8">
        <f t="shared" si="29"/>
        <v>0</v>
      </c>
      <c r="BM16" s="8">
        <f t="shared" si="29"/>
        <v>0</v>
      </c>
    </row>
    <row r="17" spans="1:65" ht="14.25" customHeight="1">
      <c r="A17" s="11">
        <f t="shared" si="18"/>
      </c>
      <c r="B17" s="11">
        <f t="shared" si="0"/>
      </c>
      <c r="C17" s="15">
        <f t="shared" si="1"/>
      </c>
      <c r="D17" s="41"/>
      <c r="E17" s="42"/>
      <c r="F17" s="41"/>
      <c r="G17" s="41"/>
      <c r="H17" s="41"/>
      <c r="I17" s="41"/>
      <c r="J17" s="16">
        <f t="shared" si="19"/>
      </c>
      <c r="K17" s="15">
        <f t="shared" si="2"/>
      </c>
      <c r="L17" s="15" t="str">
        <f t="shared" si="3"/>
        <v>999:99.99</v>
      </c>
      <c r="N17" s="14">
        <f t="shared" si="20"/>
      </c>
      <c r="O17" s="14">
        <f t="shared" si="4"/>
      </c>
      <c r="P17" s="14">
        <f t="shared" si="5"/>
      </c>
      <c r="Q17" s="14">
        <f t="shared" si="6"/>
      </c>
      <c r="R17" s="14">
        <f t="shared" si="7"/>
        <v>0</v>
      </c>
      <c r="S17" s="14">
        <f t="shared" si="8"/>
        <v>0</v>
      </c>
      <c r="T17" s="14">
        <f t="shared" si="9"/>
        <v>0</v>
      </c>
      <c r="U17" s="14">
        <f t="shared" si="10"/>
        <v>0</v>
      </c>
      <c r="V17" s="14">
        <f t="shared" si="11"/>
        <v>0</v>
      </c>
      <c r="W17" s="14">
        <f t="shared" si="21"/>
        <v>0</v>
      </c>
      <c r="X17" s="14">
        <f t="shared" si="22"/>
        <v>0</v>
      </c>
      <c r="Y17" s="14">
        <f t="shared" si="23"/>
        <v>0</v>
      </c>
      <c r="Z17" s="14">
        <f t="shared" si="24"/>
        <v>0</v>
      </c>
      <c r="AA17" s="14">
        <f t="shared" si="12"/>
        <v>0</v>
      </c>
      <c r="AB17" s="40">
        <f t="shared" si="30"/>
      </c>
      <c r="AC17" s="40">
        <f t="shared" si="31"/>
      </c>
      <c r="AD17" s="40">
        <f t="shared" si="32"/>
      </c>
      <c r="AE17" s="40">
        <f t="shared" si="33"/>
      </c>
      <c r="AF17" s="40">
        <f t="shared" si="34"/>
        <v>0</v>
      </c>
      <c r="AG17" s="40">
        <f t="shared" si="35"/>
        <v>0</v>
      </c>
      <c r="AH17" s="40">
        <f t="shared" si="36"/>
        <v>0</v>
      </c>
      <c r="AI17" s="40">
        <f t="shared" si="37"/>
        <v>0</v>
      </c>
      <c r="AJ17" s="40">
        <f t="shared" si="15"/>
        <v>0</v>
      </c>
      <c r="AK17" s="40">
        <f t="shared" si="16"/>
      </c>
      <c r="AL17" s="14">
        <f t="shared" si="17"/>
        <v>0</v>
      </c>
      <c r="AM17" s="14">
        <f t="shared" si="25"/>
      </c>
      <c r="AN17" s="14">
        <f t="shared" si="26"/>
      </c>
      <c r="AO17" s="14">
        <f t="shared" si="27"/>
      </c>
      <c r="AP17" s="14">
        <f t="shared" si="28"/>
      </c>
      <c r="AR17" s="8" t="s">
        <v>157</v>
      </c>
      <c r="AS17" s="8">
        <v>4</v>
      </c>
      <c r="AT17" s="8">
        <v>32</v>
      </c>
      <c r="AU17" s="8">
        <f t="shared" si="38"/>
        <v>0</v>
      </c>
      <c r="AV17" s="8">
        <v>11</v>
      </c>
      <c r="AW17" s="8">
        <f>IF(ISERROR(VLOOKUP($AV17,'申込一覧表'!$Z$5:$AF$147,2,0)),"",VLOOKUP($AV17,'申込一覧表'!$Z$5:$AF$147,2,0))</f>
      </c>
      <c r="AX17" s="8">
        <f>IF(ISERROR(VLOOKUP($AV17,'申込一覧表'!$Z$5:$AF$147,7,0)),"",VLOOKUP($AV17,'申込一覧表'!$Z$5:$AF$147,7,0))</f>
      </c>
      <c r="AY17" s="8">
        <f>IF(ISERROR(VLOOKUP($AV17,'申込一覧表'!$Z$5:$AG$147,8,0)),"",VLOOKUP($AV17,'申込一覧表'!$Z$5:$AG$147,8,0))</f>
      </c>
      <c r="AZ17" s="8">
        <f>IF(ISERROR(VLOOKUP($AV17,'申込一覧表'!$Z$5:$AF$147,5,0)),"",VLOOKUP($AV17,'申込一覧表'!$Z$5:$AF$147,5,0))</f>
      </c>
      <c r="BA17" s="8">
        <f>IF(ISERROR(VLOOKUP($AV17,'申込一覧表'!$Z$5:$AH$147,9,0)),"",VLOOKUP($AV17,'申込一覧表'!$Z$5:$AH$147,9,0))</f>
      </c>
      <c r="BB17" s="8">
        <f aca="true" t="shared" si="39" ref="BB17:BM26">COUNTIF($AB$6:$AE$65,BB$5&amp;$AW17)</f>
        <v>0</v>
      </c>
      <c r="BC17" s="8">
        <f t="shared" si="39"/>
        <v>0</v>
      </c>
      <c r="BD17" s="8">
        <f t="shared" si="39"/>
        <v>0</v>
      </c>
      <c r="BE17" s="8">
        <f t="shared" si="39"/>
        <v>0</v>
      </c>
      <c r="BF17" s="8">
        <f t="shared" si="39"/>
        <v>0</v>
      </c>
      <c r="BG17" s="8">
        <f t="shared" si="39"/>
        <v>0</v>
      </c>
      <c r="BH17" s="8">
        <f t="shared" si="39"/>
        <v>0</v>
      </c>
      <c r="BI17" s="8">
        <f t="shared" si="39"/>
        <v>0</v>
      </c>
      <c r="BJ17" s="8">
        <f t="shared" si="39"/>
        <v>0</v>
      </c>
      <c r="BK17" s="8">
        <f t="shared" si="39"/>
        <v>0</v>
      </c>
      <c r="BL17" s="8">
        <f t="shared" si="39"/>
        <v>0</v>
      </c>
      <c r="BM17" s="8">
        <f t="shared" si="39"/>
        <v>0</v>
      </c>
    </row>
    <row r="18" spans="1:65" ht="14.25" customHeight="1">
      <c r="A18" s="11">
        <f t="shared" si="18"/>
      </c>
      <c r="B18" s="11">
        <f t="shared" si="0"/>
      </c>
      <c r="C18" s="15">
        <f t="shared" si="1"/>
      </c>
      <c r="D18" s="41"/>
      <c r="E18" s="42"/>
      <c r="F18" s="41"/>
      <c r="G18" s="41"/>
      <c r="H18" s="41"/>
      <c r="I18" s="41"/>
      <c r="J18" s="16">
        <f t="shared" si="19"/>
      </c>
      <c r="K18" s="15">
        <f t="shared" si="2"/>
      </c>
      <c r="L18" s="15" t="str">
        <f t="shared" si="3"/>
        <v>999:99.99</v>
      </c>
      <c r="N18" s="14">
        <f t="shared" si="20"/>
      </c>
      <c r="O18" s="14">
        <f t="shared" si="4"/>
      </c>
      <c r="P18" s="14">
        <f t="shared" si="5"/>
      </c>
      <c r="Q18" s="14">
        <f t="shared" si="6"/>
      </c>
      <c r="R18" s="14">
        <f t="shared" si="7"/>
        <v>0</v>
      </c>
      <c r="S18" s="14">
        <f t="shared" si="8"/>
        <v>0</v>
      </c>
      <c r="T18" s="14">
        <f t="shared" si="9"/>
        <v>0</v>
      </c>
      <c r="U18" s="14">
        <f t="shared" si="10"/>
        <v>0</v>
      </c>
      <c r="V18" s="14">
        <f t="shared" si="11"/>
        <v>0</v>
      </c>
      <c r="W18" s="14">
        <f t="shared" si="21"/>
        <v>0</v>
      </c>
      <c r="X18" s="14">
        <f t="shared" si="22"/>
        <v>0</v>
      </c>
      <c r="Y18" s="14">
        <f t="shared" si="23"/>
        <v>0</v>
      </c>
      <c r="Z18" s="14">
        <f t="shared" si="24"/>
        <v>0</v>
      </c>
      <c r="AA18" s="14">
        <f t="shared" si="12"/>
        <v>0</v>
      </c>
      <c r="AB18" s="40">
        <f t="shared" si="30"/>
      </c>
      <c r="AC18" s="40">
        <f t="shared" si="31"/>
      </c>
      <c r="AD18" s="40">
        <f t="shared" si="32"/>
      </c>
      <c r="AE18" s="40">
        <f t="shared" si="33"/>
      </c>
      <c r="AF18" s="40">
        <f t="shared" si="34"/>
        <v>0</v>
      </c>
      <c r="AG18" s="40">
        <f t="shared" si="35"/>
        <v>0</v>
      </c>
      <c r="AH18" s="40">
        <f t="shared" si="36"/>
        <v>0</v>
      </c>
      <c r="AI18" s="40">
        <f t="shared" si="37"/>
        <v>0</v>
      </c>
      <c r="AJ18" s="40">
        <f t="shared" si="15"/>
        <v>0</v>
      </c>
      <c r="AK18" s="40">
        <f t="shared" si="16"/>
      </c>
      <c r="AL18" s="14">
        <f t="shared" si="17"/>
        <v>0</v>
      </c>
      <c r="AM18" s="14">
        <f t="shared" si="25"/>
      </c>
      <c r="AN18" s="14">
        <f t="shared" si="26"/>
      </c>
      <c r="AO18" s="14">
        <f t="shared" si="27"/>
      </c>
      <c r="AP18" s="14">
        <f t="shared" si="28"/>
      </c>
      <c r="AR18" s="8" t="s">
        <v>206</v>
      </c>
      <c r="AS18" s="8">
        <v>5</v>
      </c>
      <c r="AT18" s="8">
        <v>45</v>
      </c>
      <c r="AU18" s="8">
        <f t="shared" si="38"/>
        <v>0</v>
      </c>
      <c r="AV18" s="8">
        <v>12</v>
      </c>
      <c r="AW18" s="8">
        <f>IF(ISERROR(VLOOKUP($AV18,'申込一覧表'!$Z$5:$AF$147,2,0)),"",VLOOKUP($AV18,'申込一覧表'!$Z$5:$AF$147,2,0))</f>
      </c>
      <c r="AX18" s="8">
        <f>IF(ISERROR(VLOOKUP($AV18,'申込一覧表'!$Z$5:$AF$147,7,0)),"",VLOOKUP($AV18,'申込一覧表'!$Z$5:$AF$147,7,0))</f>
      </c>
      <c r="AY18" s="8">
        <f>IF(ISERROR(VLOOKUP($AV18,'申込一覧表'!$Z$5:$AG$147,8,0)),"",VLOOKUP($AV18,'申込一覧表'!$Z$5:$AG$147,8,0))</f>
      </c>
      <c r="AZ18" s="8">
        <f>IF(ISERROR(VLOOKUP($AV18,'申込一覧表'!$Z$5:$AF$147,5,0)),"",VLOOKUP($AV18,'申込一覧表'!$Z$5:$AF$147,5,0))</f>
      </c>
      <c r="BA18" s="8">
        <f>IF(ISERROR(VLOOKUP($AV18,'申込一覧表'!$Z$5:$AH$147,9,0)),"",VLOOKUP($AV18,'申込一覧表'!$Z$5:$AH$147,9,0))</f>
      </c>
      <c r="BB18" s="8">
        <f t="shared" si="39"/>
        <v>0</v>
      </c>
      <c r="BC18" s="8">
        <f t="shared" si="39"/>
        <v>0</v>
      </c>
      <c r="BD18" s="8">
        <f t="shared" si="39"/>
        <v>0</v>
      </c>
      <c r="BE18" s="8">
        <f t="shared" si="39"/>
        <v>0</v>
      </c>
      <c r="BF18" s="8">
        <f t="shared" si="39"/>
        <v>0</v>
      </c>
      <c r="BG18" s="8">
        <f t="shared" si="39"/>
        <v>0</v>
      </c>
      <c r="BH18" s="8">
        <f t="shared" si="39"/>
        <v>0</v>
      </c>
      <c r="BI18" s="8">
        <f t="shared" si="39"/>
        <v>0</v>
      </c>
      <c r="BJ18" s="8">
        <f t="shared" si="39"/>
        <v>0</v>
      </c>
      <c r="BK18" s="8">
        <f t="shared" si="39"/>
        <v>0</v>
      </c>
      <c r="BL18" s="8">
        <f t="shared" si="39"/>
        <v>0</v>
      </c>
      <c r="BM18" s="8">
        <f t="shared" si="39"/>
        <v>0</v>
      </c>
    </row>
    <row r="19" spans="1:65" ht="14.25" customHeight="1">
      <c r="A19" s="11">
        <f t="shared" si="18"/>
      </c>
      <c r="B19" s="11">
        <f t="shared" si="0"/>
      </c>
      <c r="C19" s="15">
        <f t="shared" si="1"/>
      </c>
      <c r="D19" s="41"/>
      <c r="E19" s="42"/>
      <c r="F19" s="41"/>
      <c r="G19" s="41"/>
      <c r="H19" s="41"/>
      <c r="I19" s="41"/>
      <c r="J19" s="16">
        <f t="shared" si="19"/>
      </c>
      <c r="K19" s="15">
        <f t="shared" si="2"/>
      </c>
      <c r="L19" s="15" t="str">
        <f t="shared" si="3"/>
        <v>999:99.99</v>
      </c>
      <c r="N19" s="14">
        <f t="shared" si="20"/>
      </c>
      <c r="O19" s="14">
        <f t="shared" si="4"/>
      </c>
      <c r="P19" s="14">
        <f t="shared" si="5"/>
      </c>
      <c r="Q19" s="14">
        <f t="shared" si="6"/>
      </c>
      <c r="R19" s="14">
        <f t="shared" si="7"/>
        <v>0</v>
      </c>
      <c r="S19" s="14">
        <f t="shared" si="8"/>
        <v>0</v>
      </c>
      <c r="T19" s="14">
        <f t="shared" si="9"/>
        <v>0</v>
      </c>
      <c r="U19" s="14">
        <f t="shared" si="10"/>
        <v>0</v>
      </c>
      <c r="V19" s="14">
        <f t="shared" si="11"/>
        <v>0</v>
      </c>
      <c r="W19" s="14">
        <f t="shared" si="21"/>
        <v>0</v>
      </c>
      <c r="X19" s="14">
        <f t="shared" si="22"/>
        <v>0</v>
      </c>
      <c r="Y19" s="14">
        <f t="shared" si="23"/>
        <v>0</v>
      </c>
      <c r="Z19" s="14">
        <f t="shared" si="24"/>
        <v>0</v>
      </c>
      <c r="AA19" s="14">
        <f t="shared" si="12"/>
        <v>0</v>
      </c>
      <c r="AB19" s="40">
        <f t="shared" si="30"/>
      </c>
      <c r="AC19" s="40">
        <f t="shared" si="31"/>
      </c>
      <c r="AD19" s="40">
        <f t="shared" si="32"/>
      </c>
      <c r="AE19" s="40">
        <f t="shared" si="33"/>
      </c>
      <c r="AF19" s="40">
        <f t="shared" si="34"/>
        <v>0</v>
      </c>
      <c r="AG19" s="40">
        <f t="shared" si="35"/>
        <v>0</v>
      </c>
      <c r="AH19" s="40">
        <f t="shared" si="36"/>
        <v>0</v>
      </c>
      <c r="AI19" s="40">
        <f t="shared" si="37"/>
        <v>0</v>
      </c>
      <c r="AJ19" s="40">
        <f t="shared" si="15"/>
        <v>0</v>
      </c>
      <c r="AK19" s="40">
        <f t="shared" si="16"/>
      </c>
      <c r="AL19" s="14">
        <f t="shared" si="17"/>
        <v>0</v>
      </c>
      <c r="AM19" s="14">
        <f t="shared" si="25"/>
      </c>
      <c r="AN19" s="14">
        <f t="shared" si="26"/>
      </c>
      <c r="AO19" s="14">
        <f t="shared" si="27"/>
      </c>
      <c r="AP19" s="14">
        <f t="shared" si="28"/>
      </c>
      <c r="AR19" s="8" t="s">
        <v>156</v>
      </c>
      <c r="AS19" s="8">
        <v>6</v>
      </c>
      <c r="AT19" s="8">
        <v>8</v>
      </c>
      <c r="AU19" s="8">
        <f t="shared" si="38"/>
        <v>0</v>
      </c>
      <c r="AV19" s="8">
        <v>13</v>
      </c>
      <c r="AW19" s="8">
        <f>IF(ISERROR(VLOOKUP($AV19,'申込一覧表'!$Z$5:$AF$147,2,0)),"",VLOOKUP($AV19,'申込一覧表'!$Z$5:$AF$147,2,0))</f>
      </c>
      <c r="AX19" s="8">
        <f>IF(ISERROR(VLOOKUP($AV19,'申込一覧表'!$Z$5:$AF$147,7,0)),"",VLOOKUP($AV19,'申込一覧表'!$Z$5:$AF$147,7,0))</f>
      </c>
      <c r="AY19" s="8">
        <f>IF(ISERROR(VLOOKUP($AV19,'申込一覧表'!$Z$5:$AG$147,8,0)),"",VLOOKUP($AV19,'申込一覧表'!$Z$5:$AG$147,8,0))</f>
      </c>
      <c r="AZ19" s="8">
        <f>IF(ISERROR(VLOOKUP($AV19,'申込一覧表'!$Z$5:$AF$147,5,0)),"",VLOOKUP($AV19,'申込一覧表'!$Z$5:$AF$147,5,0))</f>
      </c>
      <c r="BA19" s="8">
        <f>IF(ISERROR(VLOOKUP($AV19,'申込一覧表'!$Z$5:$AH$147,9,0)),"",VLOOKUP($AV19,'申込一覧表'!$Z$5:$AH$147,9,0))</f>
      </c>
      <c r="BB19" s="8">
        <f t="shared" si="39"/>
        <v>0</v>
      </c>
      <c r="BC19" s="8">
        <f t="shared" si="39"/>
        <v>0</v>
      </c>
      <c r="BD19" s="8">
        <f t="shared" si="39"/>
        <v>0</v>
      </c>
      <c r="BE19" s="8">
        <f t="shared" si="39"/>
        <v>0</v>
      </c>
      <c r="BF19" s="8">
        <f t="shared" si="39"/>
        <v>0</v>
      </c>
      <c r="BG19" s="8">
        <f t="shared" si="39"/>
        <v>0</v>
      </c>
      <c r="BH19" s="8">
        <f t="shared" si="39"/>
        <v>0</v>
      </c>
      <c r="BI19" s="8">
        <f t="shared" si="39"/>
        <v>0</v>
      </c>
      <c r="BJ19" s="8">
        <f t="shared" si="39"/>
        <v>0</v>
      </c>
      <c r="BK19" s="8">
        <f t="shared" si="39"/>
        <v>0</v>
      </c>
      <c r="BL19" s="8">
        <f t="shared" si="39"/>
        <v>0</v>
      </c>
      <c r="BM19" s="8">
        <f t="shared" si="39"/>
        <v>0</v>
      </c>
    </row>
    <row r="20" spans="1:66" s="13" customFormat="1" ht="14.25" customHeight="1">
      <c r="A20" s="11">
        <f t="shared" si="18"/>
      </c>
      <c r="B20" s="11">
        <f t="shared" si="0"/>
      </c>
      <c r="C20" s="15">
        <f t="shared" si="1"/>
      </c>
      <c r="D20" s="41"/>
      <c r="E20" s="42"/>
      <c r="F20" s="41"/>
      <c r="G20" s="41"/>
      <c r="H20" s="41"/>
      <c r="I20" s="41"/>
      <c r="J20" s="16">
        <f t="shared" si="19"/>
      </c>
      <c r="K20" s="15">
        <f t="shared" si="2"/>
      </c>
      <c r="L20" s="15" t="str">
        <f t="shared" si="3"/>
        <v>999:99.99</v>
      </c>
      <c r="N20" s="14">
        <f t="shared" si="20"/>
      </c>
      <c r="O20" s="14">
        <f t="shared" si="4"/>
      </c>
      <c r="P20" s="14">
        <f t="shared" si="5"/>
      </c>
      <c r="Q20" s="14">
        <f t="shared" si="6"/>
      </c>
      <c r="R20" s="14">
        <f t="shared" si="7"/>
        <v>0</v>
      </c>
      <c r="S20" s="14">
        <f t="shared" si="8"/>
        <v>0</v>
      </c>
      <c r="T20" s="14">
        <f t="shared" si="9"/>
        <v>0</v>
      </c>
      <c r="U20" s="14">
        <f t="shared" si="10"/>
        <v>0</v>
      </c>
      <c r="V20" s="14">
        <f t="shared" si="11"/>
        <v>0</v>
      </c>
      <c r="W20" s="14">
        <f t="shared" si="21"/>
        <v>0</v>
      </c>
      <c r="X20" s="14">
        <f t="shared" si="22"/>
        <v>0</v>
      </c>
      <c r="Y20" s="14">
        <f t="shared" si="23"/>
        <v>0</v>
      </c>
      <c r="Z20" s="14">
        <f t="shared" si="24"/>
        <v>0</v>
      </c>
      <c r="AA20" s="14">
        <f t="shared" si="12"/>
        <v>0</v>
      </c>
      <c r="AB20" s="40">
        <f t="shared" si="30"/>
      </c>
      <c r="AC20" s="40">
        <f t="shared" si="31"/>
      </c>
      <c r="AD20" s="40">
        <f t="shared" si="32"/>
      </c>
      <c r="AE20" s="40">
        <f t="shared" si="33"/>
      </c>
      <c r="AF20" s="40">
        <f t="shared" si="34"/>
        <v>0</v>
      </c>
      <c r="AG20" s="40">
        <f t="shared" si="35"/>
        <v>0</v>
      </c>
      <c r="AH20" s="40">
        <f t="shared" si="36"/>
        <v>0</v>
      </c>
      <c r="AI20" s="40">
        <f t="shared" si="37"/>
        <v>0</v>
      </c>
      <c r="AJ20" s="40">
        <f t="shared" si="15"/>
        <v>0</v>
      </c>
      <c r="AK20" s="40">
        <f t="shared" si="16"/>
      </c>
      <c r="AL20" s="14">
        <f t="shared" si="17"/>
        <v>0</v>
      </c>
      <c r="AM20" s="14">
        <f t="shared" si="25"/>
      </c>
      <c r="AN20" s="14">
        <f t="shared" si="26"/>
      </c>
      <c r="AO20" s="14">
        <f t="shared" si="27"/>
      </c>
      <c r="AP20" s="14">
        <f t="shared" si="28"/>
      </c>
      <c r="AQ20" s="12"/>
      <c r="AR20" s="8" t="s">
        <v>207</v>
      </c>
      <c r="AS20" s="13">
        <v>7</v>
      </c>
      <c r="AT20" s="13">
        <v>22</v>
      </c>
      <c r="AU20" s="8">
        <f t="shared" si="38"/>
        <v>0</v>
      </c>
      <c r="AV20" s="8">
        <v>14</v>
      </c>
      <c r="AW20" s="8">
        <f>IF(ISERROR(VLOOKUP($AV20,'申込一覧表'!$Z$5:$AF$147,2,0)),"",VLOOKUP($AV20,'申込一覧表'!$Z$5:$AF$147,2,0))</f>
      </c>
      <c r="AX20" s="8">
        <f>IF(ISERROR(VLOOKUP($AV20,'申込一覧表'!$Z$5:$AF$147,7,0)),"",VLOOKUP($AV20,'申込一覧表'!$Z$5:$AF$147,7,0))</f>
      </c>
      <c r="AY20" s="8">
        <f>IF(ISERROR(VLOOKUP($AV20,'申込一覧表'!$Z$5:$AG$147,8,0)),"",VLOOKUP($AV20,'申込一覧表'!$Z$5:$AG$147,8,0))</f>
      </c>
      <c r="AZ20" s="8">
        <f>IF(ISERROR(VLOOKUP($AV20,'申込一覧表'!$Z$5:$AF$147,5,0)),"",VLOOKUP($AV20,'申込一覧表'!$Z$5:$AF$147,5,0))</f>
      </c>
      <c r="BA20" s="8">
        <f>IF(ISERROR(VLOOKUP($AV20,'申込一覧表'!$Z$5:$AH$147,9,0)),"",VLOOKUP($AV20,'申込一覧表'!$Z$5:$AH$147,9,0))</f>
      </c>
      <c r="BB20" s="8">
        <f t="shared" si="39"/>
        <v>0</v>
      </c>
      <c r="BC20" s="8">
        <f t="shared" si="39"/>
        <v>0</v>
      </c>
      <c r="BD20" s="8">
        <f t="shared" si="39"/>
        <v>0</v>
      </c>
      <c r="BE20" s="8">
        <f t="shared" si="39"/>
        <v>0</v>
      </c>
      <c r="BF20" s="8">
        <f t="shared" si="39"/>
        <v>0</v>
      </c>
      <c r="BG20" s="8">
        <f t="shared" si="39"/>
        <v>0</v>
      </c>
      <c r="BH20" s="8">
        <f t="shared" si="39"/>
        <v>0</v>
      </c>
      <c r="BI20" s="8">
        <f t="shared" si="39"/>
        <v>0</v>
      </c>
      <c r="BJ20" s="8">
        <f t="shared" si="39"/>
        <v>0</v>
      </c>
      <c r="BK20" s="8">
        <f t="shared" si="39"/>
        <v>0</v>
      </c>
      <c r="BL20" s="8">
        <f t="shared" si="39"/>
        <v>0</v>
      </c>
      <c r="BM20" s="8">
        <f t="shared" si="39"/>
        <v>0</v>
      </c>
      <c r="BN20" s="8"/>
    </row>
    <row r="21" spans="1:66" s="12" customFormat="1" ht="14.25" customHeight="1">
      <c r="A21" s="11">
        <f t="shared" si="18"/>
      </c>
      <c r="B21" s="11">
        <f t="shared" si="0"/>
      </c>
      <c r="C21" s="15">
        <f t="shared" si="1"/>
      </c>
      <c r="D21" s="41"/>
      <c r="E21" s="42"/>
      <c r="F21" s="41"/>
      <c r="G21" s="41"/>
      <c r="H21" s="41"/>
      <c r="I21" s="41"/>
      <c r="J21" s="16">
        <f t="shared" si="19"/>
      </c>
      <c r="K21" s="15">
        <f t="shared" si="2"/>
      </c>
      <c r="L21" s="15" t="str">
        <f t="shared" si="3"/>
        <v>999:99.99</v>
      </c>
      <c r="N21" s="14">
        <f t="shared" si="20"/>
      </c>
      <c r="O21" s="14">
        <f t="shared" si="4"/>
      </c>
      <c r="P21" s="14">
        <f t="shared" si="5"/>
      </c>
      <c r="Q21" s="14">
        <f t="shared" si="6"/>
      </c>
      <c r="R21" s="14">
        <f t="shared" si="7"/>
        <v>0</v>
      </c>
      <c r="S21" s="14">
        <f t="shared" si="8"/>
        <v>0</v>
      </c>
      <c r="T21" s="14">
        <f t="shared" si="9"/>
        <v>0</v>
      </c>
      <c r="U21" s="14">
        <f t="shared" si="10"/>
        <v>0</v>
      </c>
      <c r="V21" s="14">
        <f t="shared" si="11"/>
        <v>0</v>
      </c>
      <c r="W21" s="14">
        <f t="shared" si="21"/>
        <v>0</v>
      </c>
      <c r="X21" s="14">
        <f t="shared" si="22"/>
        <v>0</v>
      </c>
      <c r="Y21" s="14">
        <f t="shared" si="23"/>
        <v>0</v>
      </c>
      <c r="Z21" s="14">
        <f t="shared" si="24"/>
        <v>0</v>
      </c>
      <c r="AA21" s="14">
        <f t="shared" si="12"/>
        <v>0</v>
      </c>
      <c r="AB21" s="40">
        <f t="shared" si="30"/>
      </c>
      <c r="AC21" s="40">
        <f t="shared" si="31"/>
      </c>
      <c r="AD21" s="40">
        <f t="shared" si="32"/>
      </c>
      <c r="AE21" s="40">
        <f t="shared" si="33"/>
      </c>
      <c r="AF21" s="40">
        <f t="shared" si="34"/>
        <v>0</v>
      </c>
      <c r="AG21" s="40">
        <f t="shared" si="35"/>
        <v>0</v>
      </c>
      <c r="AH21" s="40">
        <f t="shared" si="36"/>
        <v>0</v>
      </c>
      <c r="AI21" s="40">
        <f t="shared" si="37"/>
        <v>0</v>
      </c>
      <c r="AJ21" s="40">
        <f t="shared" si="15"/>
        <v>0</v>
      </c>
      <c r="AK21" s="40">
        <f t="shared" si="16"/>
      </c>
      <c r="AL21" s="14">
        <f t="shared" si="17"/>
        <v>0</v>
      </c>
      <c r="AM21" s="14">
        <f t="shared" si="25"/>
      </c>
      <c r="AN21" s="14">
        <f t="shared" si="26"/>
      </c>
      <c r="AO21" s="14">
        <f t="shared" si="27"/>
      </c>
      <c r="AP21" s="14">
        <f t="shared" si="28"/>
      </c>
      <c r="AQ21" s="8"/>
      <c r="AR21" s="8" t="s">
        <v>155</v>
      </c>
      <c r="AS21" s="43">
        <v>8</v>
      </c>
      <c r="AT21" s="43">
        <v>31</v>
      </c>
      <c r="AU21" s="8">
        <f t="shared" si="38"/>
        <v>0</v>
      </c>
      <c r="AV21" s="8">
        <v>15</v>
      </c>
      <c r="AW21" s="8">
        <f>IF(ISERROR(VLOOKUP($AV21,'申込一覧表'!$Z$5:$AF$147,2,0)),"",VLOOKUP($AV21,'申込一覧表'!$Z$5:$AF$147,2,0))</f>
      </c>
      <c r="AX21" s="8">
        <f>IF(ISERROR(VLOOKUP($AV21,'申込一覧表'!$Z$5:$AF$147,7,0)),"",VLOOKUP($AV21,'申込一覧表'!$Z$5:$AF$147,7,0))</f>
      </c>
      <c r="AY21" s="8">
        <f>IF(ISERROR(VLOOKUP($AV21,'申込一覧表'!$Z$5:$AG$147,8,0)),"",VLOOKUP($AV21,'申込一覧表'!$Z$5:$AG$147,8,0))</f>
      </c>
      <c r="AZ21" s="8">
        <f>IF(ISERROR(VLOOKUP($AV21,'申込一覧表'!$Z$5:$AF$147,5,0)),"",VLOOKUP($AV21,'申込一覧表'!$Z$5:$AF$147,5,0))</f>
      </c>
      <c r="BA21" s="8">
        <f>IF(ISERROR(VLOOKUP($AV21,'申込一覧表'!$Z$5:$AH$147,9,0)),"",VLOOKUP($AV21,'申込一覧表'!$Z$5:$AH$147,9,0))</f>
      </c>
      <c r="BB21" s="8">
        <f t="shared" si="39"/>
        <v>0</v>
      </c>
      <c r="BC21" s="8">
        <f t="shared" si="39"/>
        <v>0</v>
      </c>
      <c r="BD21" s="8">
        <f t="shared" si="39"/>
        <v>0</v>
      </c>
      <c r="BE21" s="8">
        <f t="shared" si="39"/>
        <v>0</v>
      </c>
      <c r="BF21" s="8">
        <f t="shared" si="39"/>
        <v>0</v>
      </c>
      <c r="BG21" s="8">
        <f t="shared" si="39"/>
        <v>0</v>
      </c>
      <c r="BH21" s="8">
        <f t="shared" si="39"/>
        <v>0</v>
      </c>
      <c r="BI21" s="8">
        <f t="shared" si="39"/>
        <v>0</v>
      </c>
      <c r="BJ21" s="8">
        <f t="shared" si="39"/>
        <v>0</v>
      </c>
      <c r="BK21" s="8">
        <f t="shared" si="39"/>
        <v>0</v>
      </c>
      <c r="BL21" s="8">
        <f t="shared" si="39"/>
        <v>0</v>
      </c>
      <c r="BM21" s="8">
        <f t="shared" si="39"/>
        <v>0</v>
      </c>
      <c r="BN21" s="8"/>
    </row>
    <row r="22" spans="1:65" ht="14.25" customHeight="1">
      <c r="A22" s="11">
        <f t="shared" si="18"/>
      </c>
      <c r="B22" s="11">
        <f t="shared" si="0"/>
      </c>
      <c r="C22" s="15">
        <f t="shared" si="1"/>
      </c>
      <c r="D22" s="41"/>
      <c r="E22" s="42"/>
      <c r="F22" s="41"/>
      <c r="G22" s="41"/>
      <c r="H22" s="41"/>
      <c r="I22" s="41"/>
      <c r="J22" s="16">
        <f t="shared" si="19"/>
      </c>
      <c r="K22" s="15">
        <f t="shared" si="2"/>
      </c>
      <c r="L22" s="15" t="str">
        <f t="shared" si="3"/>
        <v>999:99.99</v>
      </c>
      <c r="N22" s="14">
        <f t="shared" si="20"/>
      </c>
      <c r="O22" s="14">
        <f t="shared" si="4"/>
      </c>
      <c r="P22" s="14">
        <f t="shared" si="5"/>
      </c>
      <c r="Q22" s="14">
        <f t="shared" si="6"/>
      </c>
      <c r="R22" s="14">
        <f t="shared" si="7"/>
        <v>0</v>
      </c>
      <c r="S22" s="14">
        <f t="shared" si="8"/>
        <v>0</v>
      </c>
      <c r="T22" s="14">
        <f t="shared" si="9"/>
        <v>0</v>
      </c>
      <c r="U22" s="14">
        <f t="shared" si="10"/>
        <v>0</v>
      </c>
      <c r="V22" s="14">
        <f t="shared" si="11"/>
        <v>0</v>
      </c>
      <c r="W22" s="14">
        <f t="shared" si="21"/>
        <v>0</v>
      </c>
      <c r="X22" s="14">
        <f t="shared" si="22"/>
        <v>0</v>
      </c>
      <c r="Y22" s="14">
        <f t="shared" si="23"/>
        <v>0</v>
      </c>
      <c r="Z22" s="14">
        <f t="shared" si="24"/>
        <v>0</v>
      </c>
      <c r="AA22" s="14">
        <f t="shared" si="12"/>
        <v>0</v>
      </c>
      <c r="AB22" s="40">
        <f t="shared" si="30"/>
      </c>
      <c r="AC22" s="40">
        <f t="shared" si="31"/>
      </c>
      <c r="AD22" s="40">
        <f t="shared" si="32"/>
      </c>
      <c r="AE22" s="40">
        <f t="shared" si="33"/>
      </c>
      <c r="AF22" s="40">
        <f t="shared" si="34"/>
        <v>0</v>
      </c>
      <c r="AG22" s="40">
        <f t="shared" si="35"/>
        <v>0</v>
      </c>
      <c r="AH22" s="40">
        <f t="shared" si="36"/>
        <v>0</v>
      </c>
      <c r="AI22" s="40">
        <f t="shared" si="37"/>
        <v>0</v>
      </c>
      <c r="AJ22" s="40">
        <f t="shared" si="15"/>
        <v>0</v>
      </c>
      <c r="AK22" s="40">
        <f t="shared" si="16"/>
      </c>
      <c r="AL22" s="14">
        <f t="shared" si="17"/>
        <v>0</v>
      </c>
      <c r="AM22" s="14">
        <f t="shared" si="25"/>
      </c>
      <c r="AN22" s="14">
        <f t="shared" si="26"/>
      </c>
      <c r="AO22" s="14">
        <f t="shared" si="27"/>
      </c>
      <c r="AP22" s="14">
        <f t="shared" si="28"/>
      </c>
      <c r="AR22" s="8" t="s">
        <v>208</v>
      </c>
      <c r="AS22" s="43">
        <v>9</v>
      </c>
      <c r="AT22" s="43">
        <v>1</v>
      </c>
      <c r="AU22" s="8">
        <f t="shared" si="38"/>
        <v>0</v>
      </c>
      <c r="AV22" s="8">
        <v>16</v>
      </c>
      <c r="AW22" s="8">
        <f>IF(ISERROR(VLOOKUP($AV22,'申込一覧表'!$Z$5:$AF$147,2,0)),"",VLOOKUP($AV22,'申込一覧表'!$Z$5:$AF$147,2,0))</f>
      </c>
      <c r="AX22" s="8">
        <f>IF(ISERROR(VLOOKUP($AV22,'申込一覧表'!$Z$5:$AF$147,7,0)),"",VLOOKUP($AV22,'申込一覧表'!$Z$5:$AF$147,7,0))</f>
      </c>
      <c r="AY22" s="8">
        <f>IF(ISERROR(VLOOKUP($AV22,'申込一覧表'!$Z$5:$AG$147,8,0)),"",VLOOKUP($AV22,'申込一覧表'!$Z$5:$AG$147,8,0))</f>
      </c>
      <c r="AZ22" s="8">
        <f>IF(ISERROR(VLOOKUP($AV22,'申込一覧表'!$Z$5:$AF$147,5,0)),"",VLOOKUP($AV22,'申込一覧表'!$Z$5:$AF$147,5,0))</f>
      </c>
      <c r="BA22" s="8">
        <f>IF(ISERROR(VLOOKUP($AV22,'申込一覧表'!$Z$5:$AH$147,9,0)),"",VLOOKUP($AV22,'申込一覧表'!$Z$5:$AH$147,9,0))</f>
      </c>
      <c r="BB22" s="8">
        <f t="shared" si="39"/>
        <v>0</v>
      </c>
      <c r="BC22" s="8">
        <f t="shared" si="39"/>
        <v>0</v>
      </c>
      <c r="BD22" s="8">
        <f t="shared" si="39"/>
        <v>0</v>
      </c>
      <c r="BE22" s="8">
        <f t="shared" si="39"/>
        <v>0</v>
      </c>
      <c r="BF22" s="8">
        <f t="shared" si="39"/>
        <v>0</v>
      </c>
      <c r="BG22" s="8">
        <f t="shared" si="39"/>
        <v>0</v>
      </c>
      <c r="BH22" s="8">
        <f t="shared" si="39"/>
        <v>0</v>
      </c>
      <c r="BI22" s="8">
        <f t="shared" si="39"/>
        <v>0</v>
      </c>
      <c r="BJ22" s="8">
        <f t="shared" si="39"/>
        <v>0</v>
      </c>
      <c r="BK22" s="8">
        <f t="shared" si="39"/>
        <v>0</v>
      </c>
      <c r="BL22" s="8">
        <f t="shared" si="39"/>
        <v>0</v>
      </c>
      <c r="BM22" s="8">
        <f t="shared" si="39"/>
        <v>0</v>
      </c>
    </row>
    <row r="23" spans="1:65" ht="14.25" customHeight="1">
      <c r="A23" s="11">
        <f t="shared" si="18"/>
      </c>
      <c r="B23" s="11">
        <f t="shared" si="0"/>
      </c>
      <c r="C23" s="15">
        <f t="shared" si="1"/>
      </c>
      <c r="D23" s="41"/>
      <c r="E23" s="42"/>
      <c r="F23" s="41"/>
      <c r="G23" s="41"/>
      <c r="H23" s="41"/>
      <c r="I23" s="41"/>
      <c r="J23" s="16">
        <f t="shared" si="19"/>
      </c>
      <c r="K23" s="15">
        <f t="shared" si="2"/>
      </c>
      <c r="L23" s="15" t="str">
        <f t="shared" si="3"/>
        <v>999:99.99</v>
      </c>
      <c r="N23" s="14">
        <f t="shared" si="20"/>
      </c>
      <c r="O23" s="14">
        <f t="shared" si="4"/>
      </c>
      <c r="P23" s="14">
        <f t="shared" si="5"/>
      </c>
      <c r="Q23" s="14">
        <f t="shared" si="6"/>
      </c>
      <c r="R23" s="14">
        <f t="shared" si="7"/>
        <v>0</v>
      </c>
      <c r="S23" s="14">
        <f t="shared" si="8"/>
        <v>0</v>
      </c>
      <c r="T23" s="14">
        <f t="shared" si="9"/>
        <v>0</v>
      </c>
      <c r="U23" s="14">
        <f t="shared" si="10"/>
        <v>0</v>
      </c>
      <c r="V23" s="14">
        <f t="shared" si="11"/>
        <v>0</v>
      </c>
      <c r="W23" s="14">
        <f t="shared" si="21"/>
        <v>0</v>
      </c>
      <c r="X23" s="14">
        <f t="shared" si="22"/>
        <v>0</v>
      </c>
      <c r="Y23" s="14">
        <f t="shared" si="23"/>
        <v>0</v>
      </c>
      <c r="Z23" s="14">
        <f t="shared" si="24"/>
        <v>0</v>
      </c>
      <c r="AA23" s="14">
        <f t="shared" si="12"/>
        <v>0</v>
      </c>
      <c r="AB23" s="40">
        <f t="shared" si="30"/>
      </c>
      <c r="AC23" s="40">
        <f t="shared" si="31"/>
      </c>
      <c r="AD23" s="40">
        <f t="shared" si="32"/>
      </c>
      <c r="AE23" s="40">
        <f t="shared" si="33"/>
      </c>
      <c r="AF23" s="40">
        <f t="shared" si="34"/>
        <v>0</v>
      </c>
      <c r="AG23" s="40">
        <f t="shared" si="35"/>
        <v>0</v>
      </c>
      <c r="AH23" s="40">
        <f t="shared" si="36"/>
        <v>0</v>
      </c>
      <c r="AI23" s="40">
        <f t="shared" si="37"/>
        <v>0</v>
      </c>
      <c r="AJ23" s="40">
        <f t="shared" si="15"/>
        <v>0</v>
      </c>
      <c r="AK23" s="40">
        <f t="shared" si="16"/>
      </c>
      <c r="AL23" s="14">
        <f t="shared" si="17"/>
        <v>0</v>
      </c>
      <c r="AM23" s="14">
        <f t="shared" si="25"/>
      </c>
      <c r="AN23" s="14">
        <f t="shared" si="26"/>
      </c>
      <c r="AO23" s="14">
        <f t="shared" si="27"/>
      </c>
      <c r="AP23" s="14">
        <f t="shared" si="28"/>
      </c>
      <c r="AR23" s="8" t="s">
        <v>154</v>
      </c>
      <c r="AS23" s="43">
        <v>10</v>
      </c>
      <c r="AT23" s="43">
        <v>24</v>
      </c>
      <c r="AU23" s="8">
        <f t="shared" si="38"/>
        <v>0</v>
      </c>
      <c r="AV23" s="8">
        <v>17</v>
      </c>
      <c r="AW23" s="8">
        <f>IF(ISERROR(VLOOKUP($AV23,'申込一覧表'!$Z$5:$AF$147,2,0)),"",VLOOKUP($AV23,'申込一覧表'!$Z$5:$AF$147,2,0))</f>
      </c>
      <c r="AX23" s="8">
        <f>IF(ISERROR(VLOOKUP($AV23,'申込一覧表'!$Z$5:$AF$147,7,0)),"",VLOOKUP($AV23,'申込一覧表'!$Z$5:$AF$147,7,0))</f>
      </c>
      <c r="AY23" s="8">
        <f>IF(ISERROR(VLOOKUP($AV23,'申込一覧表'!$Z$5:$AG$147,8,0)),"",VLOOKUP($AV23,'申込一覧表'!$Z$5:$AG$147,8,0))</f>
      </c>
      <c r="AZ23" s="8">
        <f>IF(ISERROR(VLOOKUP($AV23,'申込一覧表'!$Z$5:$AF$147,5,0)),"",VLOOKUP($AV23,'申込一覧表'!$Z$5:$AF$147,5,0))</f>
      </c>
      <c r="BA23" s="8">
        <f>IF(ISERROR(VLOOKUP($AV23,'申込一覧表'!$Z$5:$AH$147,9,0)),"",VLOOKUP($AV23,'申込一覧表'!$Z$5:$AH$147,9,0))</f>
      </c>
      <c r="BB23" s="8">
        <f t="shared" si="39"/>
        <v>0</v>
      </c>
      <c r="BC23" s="8">
        <f t="shared" si="39"/>
        <v>0</v>
      </c>
      <c r="BD23" s="8">
        <f t="shared" si="39"/>
        <v>0</v>
      </c>
      <c r="BE23" s="8">
        <f t="shared" si="39"/>
        <v>0</v>
      </c>
      <c r="BF23" s="8">
        <f t="shared" si="39"/>
        <v>0</v>
      </c>
      <c r="BG23" s="8">
        <f t="shared" si="39"/>
        <v>0</v>
      </c>
      <c r="BH23" s="8">
        <f t="shared" si="39"/>
        <v>0</v>
      </c>
      <c r="BI23" s="8">
        <f t="shared" si="39"/>
        <v>0</v>
      </c>
      <c r="BJ23" s="8">
        <f t="shared" si="39"/>
        <v>0</v>
      </c>
      <c r="BK23" s="8">
        <f t="shared" si="39"/>
        <v>0</v>
      </c>
      <c r="BL23" s="8">
        <f t="shared" si="39"/>
        <v>0</v>
      </c>
      <c r="BM23" s="8">
        <f t="shared" si="39"/>
        <v>0</v>
      </c>
    </row>
    <row r="24" spans="1:65" ht="14.25" customHeight="1">
      <c r="A24" s="11">
        <f t="shared" si="18"/>
      </c>
      <c r="B24" s="11">
        <f t="shared" si="0"/>
      </c>
      <c r="C24" s="15">
        <f t="shared" si="1"/>
      </c>
      <c r="D24" s="41"/>
      <c r="E24" s="42"/>
      <c r="F24" s="41"/>
      <c r="G24" s="41"/>
      <c r="H24" s="41"/>
      <c r="I24" s="41"/>
      <c r="J24" s="16">
        <f t="shared" si="19"/>
      </c>
      <c r="K24" s="15">
        <f t="shared" si="2"/>
      </c>
      <c r="L24" s="15" t="str">
        <f t="shared" si="3"/>
        <v>999:99.99</v>
      </c>
      <c r="N24" s="14">
        <f t="shared" si="20"/>
      </c>
      <c r="O24" s="14">
        <f t="shared" si="4"/>
      </c>
      <c r="P24" s="14">
        <f t="shared" si="5"/>
      </c>
      <c r="Q24" s="14">
        <f t="shared" si="6"/>
      </c>
      <c r="R24" s="14">
        <f t="shared" si="7"/>
        <v>0</v>
      </c>
      <c r="S24" s="14">
        <f t="shared" si="8"/>
        <v>0</v>
      </c>
      <c r="T24" s="14">
        <f t="shared" si="9"/>
        <v>0</v>
      </c>
      <c r="U24" s="14">
        <f t="shared" si="10"/>
        <v>0</v>
      </c>
      <c r="V24" s="14">
        <f t="shared" si="11"/>
        <v>0</v>
      </c>
      <c r="W24" s="14">
        <f t="shared" si="21"/>
        <v>0</v>
      </c>
      <c r="X24" s="14">
        <f t="shared" si="22"/>
        <v>0</v>
      </c>
      <c r="Y24" s="14">
        <f t="shared" si="23"/>
        <v>0</v>
      </c>
      <c r="Z24" s="14">
        <f t="shared" si="24"/>
        <v>0</v>
      </c>
      <c r="AA24" s="14">
        <f t="shared" si="12"/>
        <v>0</v>
      </c>
      <c r="AB24" s="40">
        <f t="shared" si="30"/>
      </c>
      <c r="AC24" s="40">
        <f t="shared" si="31"/>
      </c>
      <c r="AD24" s="40">
        <f t="shared" si="32"/>
      </c>
      <c r="AE24" s="40">
        <f t="shared" si="33"/>
      </c>
      <c r="AF24" s="40">
        <f t="shared" si="34"/>
        <v>0</v>
      </c>
      <c r="AG24" s="40">
        <f t="shared" si="35"/>
        <v>0</v>
      </c>
      <c r="AH24" s="40">
        <f t="shared" si="36"/>
        <v>0</v>
      </c>
      <c r="AI24" s="40">
        <f t="shared" si="37"/>
        <v>0</v>
      </c>
      <c r="AJ24" s="40">
        <f t="shared" si="15"/>
        <v>0</v>
      </c>
      <c r="AK24" s="40">
        <f t="shared" si="16"/>
      </c>
      <c r="AL24" s="14">
        <f t="shared" si="17"/>
        <v>0</v>
      </c>
      <c r="AM24" s="14">
        <f t="shared" si="25"/>
      </c>
      <c r="AN24" s="14">
        <f t="shared" si="26"/>
      </c>
      <c r="AO24" s="14">
        <f t="shared" si="27"/>
      </c>
      <c r="AP24" s="14">
        <f t="shared" si="28"/>
      </c>
      <c r="AR24" s="8" t="s">
        <v>209</v>
      </c>
      <c r="AS24" s="13">
        <v>11</v>
      </c>
      <c r="AT24" s="13"/>
      <c r="AU24" s="8">
        <f t="shared" si="38"/>
        <v>0</v>
      </c>
      <c r="AV24" s="8">
        <v>18</v>
      </c>
      <c r="AW24" s="8">
        <f>IF(ISERROR(VLOOKUP($AV24,'申込一覧表'!$Z$5:$AF$147,2,0)),"",VLOOKUP($AV24,'申込一覧表'!$Z$5:$AF$147,2,0))</f>
      </c>
      <c r="AX24" s="8">
        <f>IF(ISERROR(VLOOKUP($AV24,'申込一覧表'!$Z$5:$AF$147,7,0)),"",VLOOKUP($AV24,'申込一覧表'!$Z$5:$AF$147,7,0))</f>
      </c>
      <c r="AY24" s="8">
        <f>IF(ISERROR(VLOOKUP($AV24,'申込一覧表'!$Z$5:$AG$147,8,0)),"",VLOOKUP($AV24,'申込一覧表'!$Z$5:$AG$147,8,0))</f>
      </c>
      <c r="AZ24" s="8">
        <f>IF(ISERROR(VLOOKUP($AV24,'申込一覧表'!$Z$5:$AF$147,5,0)),"",VLOOKUP($AV24,'申込一覧表'!$Z$5:$AF$147,5,0))</f>
      </c>
      <c r="BA24" s="8">
        <f>IF(ISERROR(VLOOKUP($AV24,'申込一覧表'!$Z$5:$AH$147,9,0)),"",VLOOKUP($AV24,'申込一覧表'!$Z$5:$AH$147,9,0))</f>
      </c>
      <c r="BB24" s="8">
        <f t="shared" si="39"/>
        <v>0</v>
      </c>
      <c r="BC24" s="8">
        <f t="shared" si="39"/>
        <v>0</v>
      </c>
      <c r="BD24" s="8">
        <f t="shared" si="39"/>
        <v>0</v>
      </c>
      <c r="BE24" s="8">
        <f t="shared" si="39"/>
        <v>0</v>
      </c>
      <c r="BF24" s="8">
        <f t="shared" si="39"/>
        <v>0</v>
      </c>
      <c r="BG24" s="8">
        <f t="shared" si="39"/>
        <v>0</v>
      </c>
      <c r="BH24" s="8">
        <f t="shared" si="39"/>
        <v>0</v>
      </c>
      <c r="BI24" s="8">
        <f t="shared" si="39"/>
        <v>0</v>
      </c>
      <c r="BJ24" s="8">
        <f t="shared" si="39"/>
        <v>0</v>
      </c>
      <c r="BK24" s="8">
        <f t="shared" si="39"/>
        <v>0</v>
      </c>
      <c r="BL24" s="8">
        <f t="shared" si="39"/>
        <v>0</v>
      </c>
      <c r="BM24" s="8">
        <f t="shared" si="39"/>
        <v>0</v>
      </c>
    </row>
    <row r="25" spans="1:65" ht="14.25" customHeight="1">
      <c r="A25" s="11">
        <f t="shared" si="18"/>
      </c>
      <c r="B25" s="11">
        <f t="shared" si="0"/>
      </c>
      <c r="C25" s="15">
        <f t="shared" si="1"/>
      </c>
      <c r="D25" s="41"/>
      <c r="E25" s="42"/>
      <c r="F25" s="41"/>
      <c r="G25" s="41"/>
      <c r="H25" s="41"/>
      <c r="I25" s="41"/>
      <c r="J25" s="16">
        <f t="shared" si="19"/>
      </c>
      <c r="K25" s="15">
        <f t="shared" si="2"/>
      </c>
      <c r="L25" s="15" t="str">
        <f t="shared" si="3"/>
        <v>999:99.99</v>
      </c>
      <c r="N25" s="14">
        <f t="shared" si="20"/>
      </c>
      <c r="O25" s="14">
        <f t="shared" si="4"/>
      </c>
      <c r="P25" s="14">
        <f t="shared" si="5"/>
      </c>
      <c r="Q25" s="14">
        <f t="shared" si="6"/>
      </c>
      <c r="R25" s="14">
        <f t="shared" si="7"/>
        <v>0</v>
      </c>
      <c r="S25" s="14">
        <f t="shared" si="8"/>
        <v>0</v>
      </c>
      <c r="T25" s="14">
        <f t="shared" si="9"/>
        <v>0</v>
      </c>
      <c r="U25" s="14">
        <f t="shared" si="10"/>
        <v>0</v>
      </c>
      <c r="V25" s="14">
        <f t="shared" si="11"/>
        <v>0</v>
      </c>
      <c r="W25" s="14">
        <f t="shared" si="21"/>
        <v>0</v>
      </c>
      <c r="X25" s="14">
        <f t="shared" si="22"/>
        <v>0</v>
      </c>
      <c r="Y25" s="14">
        <f t="shared" si="23"/>
        <v>0</v>
      </c>
      <c r="Z25" s="14">
        <f t="shared" si="24"/>
        <v>0</v>
      </c>
      <c r="AA25" s="14">
        <f t="shared" si="12"/>
        <v>0</v>
      </c>
      <c r="AB25" s="40">
        <f t="shared" si="30"/>
      </c>
      <c r="AC25" s="40">
        <f t="shared" si="31"/>
      </c>
      <c r="AD25" s="40">
        <f t="shared" si="32"/>
      </c>
      <c r="AE25" s="40">
        <f t="shared" si="33"/>
      </c>
      <c r="AF25" s="40">
        <f t="shared" si="34"/>
        <v>0</v>
      </c>
      <c r="AG25" s="40">
        <f t="shared" si="35"/>
        <v>0</v>
      </c>
      <c r="AH25" s="40">
        <f t="shared" si="36"/>
        <v>0</v>
      </c>
      <c r="AI25" s="40">
        <f t="shared" si="37"/>
        <v>0</v>
      </c>
      <c r="AJ25" s="40">
        <f t="shared" si="15"/>
        <v>0</v>
      </c>
      <c r="AK25" s="40">
        <f t="shared" si="16"/>
      </c>
      <c r="AL25" s="14">
        <f t="shared" si="17"/>
        <v>0</v>
      </c>
      <c r="AM25" s="14">
        <f t="shared" si="25"/>
      </c>
      <c r="AN25" s="14">
        <f t="shared" si="26"/>
      </c>
      <c r="AO25" s="14">
        <f t="shared" si="27"/>
      </c>
      <c r="AP25" s="14">
        <f t="shared" si="28"/>
      </c>
      <c r="AR25" s="8" t="s">
        <v>153</v>
      </c>
      <c r="AS25" s="13">
        <v>12</v>
      </c>
      <c r="AT25" s="13"/>
      <c r="AU25" s="8">
        <f t="shared" si="38"/>
        <v>0</v>
      </c>
      <c r="AV25" s="8">
        <v>19</v>
      </c>
      <c r="AW25" s="8">
        <f>IF(ISERROR(VLOOKUP($AV25,'申込一覧表'!$Z$5:$AF$147,2,0)),"",VLOOKUP($AV25,'申込一覧表'!$Z$5:$AF$147,2,0))</f>
      </c>
      <c r="AX25" s="8">
        <f>IF(ISERROR(VLOOKUP($AV25,'申込一覧表'!$Z$5:$AF$147,7,0)),"",VLOOKUP($AV25,'申込一覧表'!$Z$5:$AF$147,7,0))</f>
      </c>
      <c r="AY25" s="8">
        <f>IF(ISERROR(VLOOKUP($AV25,'申込一覧表'!$Z$5:$AG$147,8,0)),"",VLOOKUP($AV25,'申込一覧表'!$Z$5:$AG$147,8,0))</f>
      </c>
      <c r="AZ25" s="8">
        <f>IF(ISERROR(VLOOKUP($AV25,'申込一覧表'!$Z$5:$AF$147,5,0)),"",VLOOKUP($AV25,'申込一覧表'!$Z$5:$AF$147,5,0))</f>
      </c>
      <c r="BA25" s="8">
        <f>IF(ISERROR(VLOOKUP($AV25,'申込一覧表'!$Z$5:$AH$147,9,0)),"",VLOOKUP($AV25,'申込一覧表'!$Z$5:$AH$147,9,0))</f>
      </c>
      <c r="BB25" s="8">
        <f t="shared" si="39"/>
        <v>0</v>
      </c>
      <c r="BC25" s="8">
        <f t="shared" si="39"/>
        <v>0</v>
      </c>
      <c r="BD25" s="8">
        <f t="shared" si="39"/>
        <v>0</v>
      </c>
      <c r="BE25" s="8">
        <f t="shared" si="39"/>
        <v>0</v>
      </c>
      <c r="BF25" s="8">
        <f t="shared" si="39"/>
        <v>0</v>
      </c>
      <c r="BG25" s="8">
        <f t="shared" si="39"/>
        <v>0</v>
      </c>
      <c r="BH25" s="8">
        <f t="shared" si="39"/>
        <v>0</v>
      </c>
      <c r="BI25" s="8">
        <f t="shared" si="39"/>
        <v>0</v>
      </c>
      <c r="BJ25" s="8">
        <f t="shared" si="39"/>
        <v>0</v>
      </c>
      <c r="BK25" s="8">
        <f t="shared" si="39"/>
        <v>0</v>
      </c>
      <c r="BL25" s="8">
        <f t="shared" si="39"/>
        <v>0</v>
      </c>
      <c r="BM25" s="8">
        <f t="shared" si="39"/>
        <v>0</v>
      </c>
    </row>
    <row r="26" spans="1:65" ht="14.25" customHeight="1">
      <c r="A26" s="11">
        <f t="shared" si="18"/>
      </c>
      <c r="B26" s="11">
        <f t="shared" si="0"/>
      </c>
      <c r="C26" s="15">
        <f t="shared" si="1"/>
      </c>
      <c r="D26" s="41"/>
      <c r="E26" s="42"/>
      <c r="F26" s="41"/>
      <c r="G26" s="41"/>
      <c r="H26" s="41"/>
      <c r="I26" s="41"/>
      <c r="J26" s="16">
        <f t="shared" si="19"/>
      </c>
      <c r="K26" s="15">
        <f t="shared" si="2"/>
      </c>
      <c r="L26" s="15" t="str">
        <f t="shared" si="3"/>
        <v>999:99.99</v>
      </c>
      <c r="N26" s="14">
        <f t="shared" si="20"/>
      </c>
      <c r="O26" s="14">
        <f t="shared" si="4"/>
      </c>
      <c r="P26" s="14">
        <f t="shared" si="5"/>
      </c>
      <c r="Q26" s="14">
        <f t="shared" si="6"/>
      </c>
      <c r="R26" s="14">
        <f t="shared" si="7"/>
        <v>0</v>
      </c>
      <c r="S26" s="14">
        <f t="shared" si="8"/>
        <v>0</v>
      </c>
      <c r="T26" s="14">
        <f t="shared" si="9"/>
        <v>0</v>
      </c>
      <c r="U26" s="14">
        <f t="shared" si="10"/>
        <v>0</v>
      </c>
      <c r="V26" s="14">
        <f t="shared" si="11"/>
        <v>0</v>
      </c>
      <c r="W26" s="14">
        <f t="shared" si="21"/>
        <v>0</v>
      </c>
      <c r="X26" s="14">
        <f t="shared" si="22"/>
        <v>0</v>
      </c>
      <c r="Y26" s="14">
        <f t="shared" si="23"/>
        <v>0</v>
      </c>
      <c r="Z26" s="14">
        <f t="shared" si="24"/>
        <v>0</v>
      </c>
      <c r="AA26" s="14">
        <f t="shared" si="12"/>
        <v>0</v>
      </c>
      <c r="AB26" s="40">
        <f t="shared" si="30"/>
      </c>
      <c r="AC26" s="40">
        <f t="shared" si="31"/>
      </c>
      <c r="AD26" s="40">
        <f t="shared" si="32"/>
      </c>
      <c r="AE26" s="40">
        <f t="shared" si="33"/>
      </c>
      <c r="AF26" s="40">
        <f t="shared" si="34"/>
        <v>0</v>
      </c>
      <c r="AG26" s="40">
        <f t="shared" si="35"/>
        <v>0</v>
      </c>
      <c r="AH26" s="40">
        <f t="shared" si="36"/>
        <v>0</v>
      </c>
      <c r="AI26" s="40">
        <f t="shared" si="37"/>
        <v>0</v>
      </c>
      <c r="AJ26" s="40">
        <f t="shared" si="15"/>
        <v>0</v>
      </c>
      <c r="AK26" s="40">
        <f t="shared" si="16"/>
      </c>
      <c r="AL26" s="14">
        <f t="shared" si="17"/>
        <v>0</v>
      </c>
      <c r="AM26" s="14">
        <f t="shared" si="25"/>
      </c>
      <c r="AN26" s="14">
        <f t="shared" si="26"/>
      </c>
      <c r="AO26" s="14">
        <f t="shared" si="27"/>
      </c>
      <c r="AP26" s="14">
        <f t="shared" si="28"/>
      </c>
      <c r="AV26" s="8">
        <v>20</v>
      </c>
      <c r="AW26" s="8">
        <f>IF(ISERROR(VLOOKUP($AV26,'申込一覧表'!$Z$5:$AF$147,2,0)),"",VLOOKUP($AV26,'申込一覧表'!$Z$5:$AF$147,2,0))</f>
      </c>
      <c r="AX26" s="8">
        <f>IF(ISERROR(VLOOKUP($AV26,'申込一覧表'!$Z$5:$AF$147,7,0)),"",VLOOKUP($AV26,'申込一覧表'!$Z$5:$AF$147,7,0))</f>
      </c>
      <c r="AY26" s="8">
        <f>IF(ISERROR(VLOOKUP($AV26,'申込一覧表'!$Z$5:$AG$147,8,0)),"",VLOOKUP($AV26,'申込一覧表'!$Z$5:$AG$147,8,0))</f>
      </c>
      <c r="AZ26" s="8">
        <f>IF(ISERROR(VLOOKUP($AV26,'申込一覧表'!$Z$5:$AF$147,5,0)),"",VLOOKUP($AV26,'申込一覧表'!$Z$5:$AF$147,5,0))</f>
      </c>
      <c r="BA26" s="8">
        <f>IF(ISERROR(VLOOKUP($AV26,'申込一覧表'!$Z$5:$AH$147,9,0)),"",VLOOKUP($AV26,'申込一覧表'!$Z$5:$AH$147,9,0))</f>
      </c>
      <c r="BB26" s="8">
        <f t="shared" si="39"/>
        <v>0</v>
      </c>
      <c r="BC26" s="8">
        <f t="shared" si="39"/>
        <v>0</v>
      </c>
      <c r="BD26" s="8">
        <f t="shared" si="39"/>
        <v>0</v>
      </c>
      <c r="BE26" s="8">
        <f t="shared" si="39"/>
        <v>0</v>
      </c>
      <c r="BF26" s="8">
        <f t="shared" si="39"/>
        <v>0</v>
      </c>
      <c r="BG26" s="8">
        <f t="shared" si="39"/>
        <v>0</v>
      </c>
      <c r="BH26" s="8">
        <f t="shared" si="39"/>
        <v>0</v>
      </c>
      <c r="BI26" s="8">
        <f t="shared" si="39"/>
        <v>0</v>
      </c>
      <c r="BJ26" s="8">
        <f t="shared" si="39"/>
        <v>0</v>
      </c>
      <c r="BK26" s="8">
        <f t="shared" si="39"/>
        <v>0</v>
      </c>
      <c r="BL26" s="8">
        <f t="shared" si="39"/>
        <v>0</v>
      </c>
      <c r="BM26" s="8">
        <f t="shared" si="39"/>
        <v>0</v>
      </c>
    </row>
    <row r="27" spans="1:65" ht="14.25" customHeight="1">
      <c r="A27" s="11">
        <f t="shared" si="18"/>
      </c>
      <c r="B27" s="11">
        <f t="shared" si="0"/>
      </c>
      <c r="C27" s="15">
        <f t="shared" si="1"/>
      </c>
      <c r="D27" s="41"/>
      <c r="E27" s="42"/>
      <c r="F27" s="41"/>
      <c r="G27" s="41"/>
      <c r="H27" s="41"/>
      <c r="I27" s="41"/>
      <c r="J27" s="16">
        <f t="shared" si="19"/>
      </c>
      <c r="K27" s="15">
        <f t="shared" si="2"/>
      </c>
      <c r="L27" s="15" t="str">
        <f t="shared" si="3"/>
        <v>999:99.99</v>
      </c>
      <c r="N27" s="14">
        <f t="shared" si="20"/>
      </c>
      <c r="O27" s="14">
        <f t="shared" si="4"/>
      </c>
      <c r="P27" s="14">
        <f t="shared" si="5"/>
      </c>
      <c r="Q27" s="14">
        <f t="shared" si="6"/>
      </c>
      <c r="R27" s="14">
        <f t="shared" si="7"/>
        <v>0</v>
      </c>
      <c r="S27" s="14">
        <f t="shared" si="8"/>
        <v>0</v>
      </c>
      <c r="T27" s="14">
        <f t="shared" si="9"/>
        <v>0</v>
      </c>
      <c r="U27" s="14">
        <f t="shared" si="10"/>
        <v>0</v>
      </c>
      <c r="V27" s="14">
        <f t="shared" si="11"/>
        <v>0</v>
      </c>
      <c r="W27" s="14">
        <f t="shared" si="21"/>
        <v>0</v>
      </c>
      <c r="X27" s="14">
        <f t="shared" si="22"/>
        <v>0</v>
      </c>
      <c r="Y27" s="14">
        <f t="shared" si="23"/>
        <v>0</v>
      </c>
      <c r="Z27" s="14">
        <f t="shared" si="24"/>
        <v>0</v>
      </c>
      <c r="AA27" s="14">
        <f t="shared" si="12"/>
        <v>0</v>
      </c>
      <c r="AB27" s="40">
        <f t="shared" si="30"/>
      </c>
      <c r="AC27" s="40">
        <f t="shared" si="31"/>
      </c>
      <c r="AD27" s="40">
        <f t="shared" si="32"/>
      </c>
      <c r="AE27" s="40">
        <f t="shared" si="33"/>
      </c>
      <c r="AF27" s="40">
        <f t="shared" si="34"/>
        <v>0</v>
      </c>
      <c r="AG27" s="40">
        <f t="shared" si="35"/>
        <v>0</v>
      </c>
      <c r="AH27" s="40">
        <f t="shared" si="36"/>
        <v>0</v>
      </c>
      <c r="AI27" s="40">
        <f t="shared" si="37"/>
        <v>0</v>
      </c>
      <c r="AJ27" s="40">
        <f t="shared" si="15"/>
        <v>0</v>
      </c>
      <c r="AK27" s="40">
        <f t="shared" si="16"/>
      </c>
      <c r="AL27" s="14">
        <f t="shared" si="17"/>
        <v>0</v>
      </c>
      <c r="AM27" s="14">
        <f t="shared" si="25"/>
      </c>
      <c r="AN27" s="14">
        <f t="shared" si="26"/>
      </c>
      <c r="AO27" s="14">
        <f t="shared" si="27"/>
      </c>
      <c r="AP27" s="14">
        <f t="shared" si="28"/>
      </c>
      <c r="AQ27" s="12"/>
      <c r="AR27" s="12"/>
      <c r="AV27" s="8">
        <v>21</v>
      </c>
      <c r="AW27" s="8">
        <f>IF(ISERROR(VLOOKUP($AV27,'申込一覧表'!$Z$5:$AF$147,2,0)),"",VLOOKUP($AV27,'申込一覧表'!$Z$5:$AF$147,2,0))</f>
      </c>
      <c r="AX27" s="8">
        <f>IF(ISERROR(VLOOKUP($AV27,'申込一覧表'!$Z$5:$AF$147,7,0)),"",VLOOKUP($AV27,'申込一覧表'!$Z$5:$AF$147,7,0))</f>
      </c>
      <c r="AY27" s="8">
        <f>IF(ISERROR(VLOOKUP($AV27,'申込一覧表'!$Z$5:$AG$147,8,0)),"",VLOOKUP($AV27,'申込一覧表'!$Z$5:$AG$147,8,0))</f>
      </c>
      <c r="AZ27" s="8">
        <f>IF(ISERROR(VLOOKUP($AV27,'申込一覧表'!$Z$5:$AF$147,5,0)),"",VLOOKUP($AV27,'申込一覧表'!$Z$5:$AF$147,5,0))</f>
      </c>
      <c r="BA27" s="8">
        <f>IF(ISERROR(VLOOKUP($AV27,'申込一覧表'!$Z$5:$AH$147,9,0)),"",VLOOKUP($AV27,'申込一覧表'!$Z$5:$AH$147,9,0))</f>
      </c>
      <c r="BB27" s="8">
        <f aca="true" t="shared" si="40" ref="BB27:BM36">COUNTIF($AB$6:$AE$65,BB$5&amp;$AW27)</f>
        <v>0</v>
      </c>
      <c r="BC27" s="8">
        <f t="shared" si="40"/>
        <v>0</v>
      </c>
      <c r="BD27" s="8">
        <f t="shared" si="40"/>
        <v>0</v>
      </c>
      <c r="BE27" s="8">
        <f t="shared" si="40"/>
        <v>0</v>
      </c>
      <c r="BF27" s="8">
        <f t="shared" si="40"/>
        <v>0</v>
      </c>
      <c r="BG27" s="8">
        <f t="shared" si="40"/>
        <v>0</v>
      </c>
      <c r="BH27" s="8">
        <f t="shared" si="40"/>
        <v>0</v>
      </c>
      <c r="BI27" s="8">
        <f t="shared" si="40"/>
        <v>0</v>
      </c>
      <c r="BJ27" s="8">
        <f t="shared" si="40"/>
        <v>0</v>
      </c>
      <c r="BK27" s="8">
        <f t="shared" si="40"/>
        <v>0</v>
      </c>
      <c r="BL27" s="8">
        <f t="shared" si="40"/>
        <v>0</v>
      </c>
      <c r="BM27" s="8">
        <f t="shared" si="40"/>
        <v>0</v>
      </c>
    </row>
    <row r="28" spans="1:65" s="13" customFormat="1" ht="14.25" customHeight="1">
      <c r="A28" s="11">
        <f t="shared" si="18"/>
      </c>
      <c r="B28" s="11">
        <f t="shared" si="0"/>
      </c>
      <c r="C28" s="15">
        <f t="shared" si="1"/>
      </c>
      <c r="D28" s="41"/>
      <c r="E28" s="42"/>
      <c r="F28" s="41"/>
      <c r="G28" s="41"/>
      <c r="H28" s="41"/>
      <c r="I28" s="41"/>
      <c r="J28" s="16">
        <f t="shared" si="19"/>
      </c>
      <c r="K28" s="15">
        <f t="shared" si="2"/>
      </c>
      <c r="L28" s="15" t="str">
        <f t="shared" si="3"/>
        <v>999:99.99</v>
      </c>
      <c r="N28" s="14">
        <f t="shared" si="20"/>
      </c>
      <c r="O28" s="14">
        <f t="shared" si="4"/>
      </c>
      <c r="P28" s="14">
        <f t="shared" si="5"/>
      </c>
      <c r="Q28" s="14">
        <f t="shared" si="6"/>
      </c>
      <c r="R28" s="14">
        <f t="shared" si="7"/>
        <v>0</v>
      </c>
      <c r="S28" s="14">
        <f t="shared" si="8"/>
        <v>0</v>
      </c>
      <c r="T28" s="14">
        <f t="shared" si="9"/>
        <v>0</v>
      </c>
      <c r="U28" s="14">
        <f t="shared" si="10"/>
        <v>0</v>
      </c>
      <c r="V28" s="14">
        <f t="shared" si="11"/>
        <v>0</v>
      </c>
      <c r="W28" s="14">
        <f t="shared" si="21"/>
        <v>0</v>
      </c>
      <c r="X28" s="14">
        <f t="shared" si="22"/>
        <v>0</v>
      </c>
      <c r="Y28" s="14">
        <f t="shared" si="23"/>
        <v>0</v>
      </c>
      <c r="Z28" s="14">
        <f t="shared" si="24"/>
        <v>0</v>
      </c>
      <c r="AA28" s="14">
        <f t="shared" si="12"/>
        <v>0</v>
      </c>
      <c r="AB28" s="40">
        <f t="shared" si="30"/>
      </c>
      <c r="AC28" s="40">
        <f t="shared" si="31"/>
      </c>
      <c r="AD28" s="40">
        <f t="shared" si="32"/>
      </c>
      <c r="AE28" s="40">
        <f t="shared" si="33"/>
      </c>
      <c r="AF28" s="40">
        <f t="shared" si="34"/>
        <v>0</v>
      </c>
      <c r="AG28" s="40">
        <f t="shared" si="35"/>
        <v>0</v>
      </c>
      <c r="AH28" s="40">
        <f t="shared" si="36"/>
        <v>0</v>
      </c>
      <c r="AI28" s="40">
        <f t="shared" si="37"/>
        <v>0</v>
      </c>
      <c r="AJ28" s="40">
        <f t="shared" si="15"/>
        <v>0</v>
      </c>
      <c r="AK28" s="40">
        <f t="shared" si="16"/>
      </c>
      <c r="AL28" s="14">
        <f t="shared" si="17"/>
        <v>0</v>
      </c>
      <c r="AM28" s="14">
        <f t="shared" si="25"/>
      </c>
      <c r="AN28" s="14">
        <f t="shared" si="26"/>
      </c>
      <c r="AO28" s="14">
        <f t="shared" si="27"/>
      </c>
      <c r="AP28" s="14">
        <f t="shared" si="28"/>
      </c>
      <c r="AQ28" s="8"/>
      <c r="AR28" s="8"/>
      <c r="AV28" s="8">
        <v>22</v>
      </c>
      <c r="AW28" s="8">
        <f>IF(ISERROR(VLOOKUP($AV28,'申込一覧表'!$Z$5:$AF$147,2,0)),"",VLOOKUP($AV28,'申込一覧表'!$Z$5:$AF$147,2,0))</f>
      </c>
      <c r="AX28" s="8">
        <f>IF(ISERROR(VLOOKUP($AV28,'申込一覧表'!$Z$5:$AF$147,7,0)),"",VLOOKUP($AV28,'申込一覧表'!$Z$5:$AF$147,7,0))</f>
      </c>
      <c r="AY28" s="8">
        <f>IF(ISERROR(VLOOKUP($AV28,'申込一覧表'!$Z$5:$AG$147,8,0)),"",VLOOKUP($AV28,'申込一覧表'!$Z$5:$AG$147,8,0))</f>
      </c>
      <c r="AZ28" s="8">
        <f>IF(ISERROR(VLOOKUP($AV28,'申込一覧表'!$Z$5:$AF$147,5,0)),"",VLOOKUP($AV28,'申込一覧表'!$Z$5:$AF$147,5,0))</f>
      </c>
      <c r="BA28" s="8">
        <f>IF(ISERROR(VLOOKUP($AV28,'申込一覧表'!$Z$5:$AH$147,9,0)),"",VLOOKUP($AV28,'申込一覧表'!$Z$5:$AH$147,9,0))</f>
      </c>
      <c r="BB28" s="8">
        <f t="shared" si="40"/>
        <v>0</v>
      </c>
      <c r="BC28" s="8">
        <f t="shared" si="40"/>
        <v>0</v>
      </c>
      <c r="BD28" s="8">
        <f t="shared" si="40"/>
        <v>0</v>
      </c>
      <c r="BE28" s="8">
        <f t="shared" si="40"/>
        <v>0</v>
      </c>
      <c r="BF28" s="8">
        <f t="shared" si="40"/>
        <v>0</v>
      </c>
      <c r="BG28" s="8">
        <f t="shared" si="40"/>
        <v>0</v>
      </c>
      <c r="BH28" s="8">
        <f t="shared" si="40"/>
        <v>0</v>
      </c>
      <c r="BI28" s="8">
        <f t="shared" si="40"/>
        <v>0</v>
      </c>
      <c r="BJ28" s="8">
        <f t="shared" si="40"/>
        <v>0</v>
      </c>
      <c r="BK28" s="8">
        <f t="shared" si="40"/>
        <v>0</v>
      </c>
      <c r="BL28" s="8">
        <f t="shared" si="40"/>
        <v>0</v>
      </c>
      <c r="BM28" s="8">
        <f t="shared" si="40"/>
        <v>0</v>
      </c>
    </row>
    <row r="29" spans="1:65" s="12" customFormat="1" ht="14.25" customHeight="1">
      <c r="A29" s="11">
        <f t="shared" si="18"/>
      </c>
      <c r="B29" s="11">
        <f t="shared" si="0"/>
      </c>
      <c r="C29" s="15">
        <f t="shared" si="1"/>
      </c>
      <c r="D29" s="41"/>
      <c r="E29" s="42"/>
      <c r="F29" s="41"/>
      <c r="G29" s="41"/>
      <c r="H29" s="41"/>
      <c r="I29" s="41"/>
      <c r="J29" s="16">
        <f t="shared" si="19"/>
      </c>
      <c r="K29" s="15">
        <f t="shared" si="2"/>
      </c>
      <c r="L29" s="15" t="str">
        <f t="shared" si="3"/>
        <v>999:99.99</v>
      </c>
      <c r="N29" s="14">
        <f t="shared" si="20"/>
      </c>
      <c r="O29" s="14">
        <f t="shared" si="4"/>
      </c>
      <c r="P29" s="14">
        <f t="shared" si="5"/>
      </c>
      <c r="Q29" s="14">
        <f t="shared" si="6"/>
      </c>
      <c r="R29" s="14">
        <f t="shared" si="7"/>
        <v>0</v>
      </c>
      <c r="S29" s="14">
        <f t="shared" si="8"/>
        <v>0</v>
      </c>
      <c r="T29" s="14">
        <f t="shared" si="9"/>
        <v>0</v>
      </c>
      <c r="U29" s="14">
        <f t="shared" si="10"/>
        <v>0</v>
      </c>
      <c r="V29" s="14">
        <f t="shared" si="11"/>
        <v>0</v>
      </c>
      <c r="W29" s="14">
        <f t="shared" si="21"/>
        <v>0</v>
      </c>
      <c r="X29" s="14">
        <f t="shared" si="22"/>
        <v>0</v>
      </c>
      <c r="Y29" s="14">
        <f t="shared" si="23"/>
        <v>0</v>
      </c>
      <c r="Z29" s="14">
        <f t="shared" si="24"/>
        <v>0</v>
      </c>
      <c r="AA29" s="14">
        <f t="shared" si="12"/>
        <v>0</v>
      </c>
      <c r="AB29" s="40">
        <f t="shared" si="30"/>
      </c>
      <c r="AC29" s="40">
        <f t="shared" si="31"/>
      </c>
      <c r="AD29" s="40">
        <f t="shared" si="32"/>
      </c>
      <c r="AE29" s="40">
        <f t="shared" si="33"/>
      </c>
      <c r="AF29" s="40">
        <f t="shared" si="34"/>
        <v>0</v>
      </c>
      <c r="AG29" s="40">
        <f t="shared" si="35"/>
        <v>0</v>
      </c>
      <c r="AH29" s="40">
        <f t="shared" si="36"/>
        <v>0</v>
      </c>
      <c r="AI29" s="40">
        <f t="shared" si="37"/>
        <v>0</v>
      </c>
      <c r="AJ29" s="40">
        <f t="shared" si="15"/>
        <v>0</v>
      </c>
      <c r="AK29" s="40">
        <f t="shared" si="16"/>
      </c>
      <c r="AL29" s="14">
        <f t="shared" si="17"/>
        <v>0</v>
      </c>
      <c r="AM29" s="14">
        <f t="shared" si="25"/>
      </c>
      <c r="AN29" s="14">
        <f t="shared" si="26"/>
      </c>
      <c r="AO29" s="14">
        <f t="shared" si="27"/>
      </c>
      <c r="AP29" s="14">
        <f t="shared" si="28"/>
      </c>
      <c r="AQ29" s="8"/>
      <c r="AR29" s="8"/>
      <c r="AV29" s="8">
        <v>23</v>
      </c>
      <c r="AW29" s="8">
        <f>IF(ISERROR(VLOOKUP($AV29,'申込一覧表'!$Z$5:$AF$147,2,0)),"",VLOOKUP($AV29,'申込一覧表'!$Z$5:$AF$147,2,0))</f>
      </c>
      <c r="AX29" s="8">
        <f>IF(ISERROR(VLOOKUP($AV29,'申込一覧表'!$Z$5:$AF$147,7,0)),"",VLOOKUP($AV29,'申込一覧表'!$Z$5:$AF$147,7,0))</f>
      </c>
      <c r="AY29" s="8">
        <f>IF(ISERROR(VLOOKUP($AV29,'申込一覧表'!$Z$5:$AG$147,8,0)),"",VLOOKUP($AV29,'申込一覧表'!$Z$5:$AG$147,8,0))</f>
      </c>
      <c r="AZ29" s="8">
        <f>IF(ISERROR(VLOOKUP($AV29,'申込一覧表'!$Z$5:$AF$147,5,0)),"",VLOOKUP($AV29,'申込一覧表'!$Z$5:$AF$147,5,0))</f>
      </c>
      <c r="BA29" s="8">
        <f>IF(ISERROR(VLOOKUP($AV29,'申込一覧表'!$Z$5:$AH$147,9,0)),"",VLOOKUP($AV29,'申込一覧表'!$Z$5:$AH$147,9,0))</f>
      </c>
      <c r="BB29" s="8">
        <f t="shared" si="40"/>
        <v>0</v>
      </c>
      <c r="BC29" s="8">
        <f t="shared" si="40"/>
        <v>0</v>
      </c>
      <c r="BD29" s="8">
        <f t="shared" si="40"/>
        <v>0</v>
      </c>
      <c r="BE29" s="8">
        <f t="shared" si="40"/>
        <v>0</v>
      </c>
      <c r="BF29" s="8">
        <f t="shared" si="40"/>
        <v>0</v>
      </c>
      <c r="BG29" s="8">
        <f t="shared" si="40"/>
        <v>0</v>
      </c>
      <c r="BH29" s="8">
        <f t="shared" si="40"/>
        <v>0</v>
      </c>
      <c r="BI29" s="8">
        <f t="shared" si="40"/>
        <v>0</v>
      </c>
      <c r="BJ29" s="8">
        <f t="shared" si="40"/>
        <v>0</v>
      </c>
      <c r="BK29" s="8">
        <f t="shared" si="40"/>
        <v>0</v>
      </c>
      <c r="BL29" s="8">
        <f t="shared" si="40"/>
        <v>0</v>
      </c>
      <c r="BM29" s="8">
        <f t="shared" si="40"/>
        <v>0</v>
      </c>
    </row>
    <row r="30" spans="1:65" ht="14.25" customHeight="1">
      <c r="A30" s="11">
        <f t="shared" si="18"/>
      </c>
      <c r="B30" s="11">
        <f t="shared" si="0"/>
      </c>
      <c r="C30" s="15">
        <f t="shared" si="1"/>
      </c>
      <c r="D30" s="41"/>
      <c r="E30" s="42"/>
      <c r="F30" s="41"/>
      <c r="G30" s="41"/>
      <c r="H30" s="41"/>
      <c r="I30" s="41"/>
      <c r="J30" s="16">
        <f t="shared" si="19"/>
      </c>
      <c r="K30" s="15">
        <f t="shared" si="2"/>
      </c>
      <c r="L30" s="15" t="str">
        <f t="shared" si="3"/>
        <v>999:99.99</v>
      </c>
      <c r="N30" s="14">
        <f t="shared" si="20"/>
      </c>
      <c r="O30" s="14">
        <f t="shared" si="4"/>
      </c>
      <c r="P30" s="14">
        <f t="shared" si="5"/>
      </c>
      <c r="Q30" s="14">
        <f t="shared" si="6"/>
      </c>
      <c r="R30" s="14">
        <f t="shared" si="7"/>
        <v>0</v>
      </c>
      <c r="S30" s="14">
        <f t="shared" si="8"/>
        <v>0</v>
      </c>
      <c r="T30" s="14">
        <f t="shared" si="9"/>
        <v>0</v>
      </c>
      <c r="U30" s="14">
        <f t="shared" si="10"/>
        <v>0</v>
      </c>
      <c r="V30" s="14">
        <f t="shared" si="11"/>
        <v>0</v>
      </c>
      <c r="W30" s="14">
        <f t="shared" si="21"/>
        <v>0</v>
      </c>
      <c r="X30" s="14">
        <f t="shared" si="22"/>
        <v>0</v>
      </c>
      <c r="Y30" s="14">
        <f t="shared" si="23"/>
        <v>0</v>
      </c>
      <c r="Z30" s="14">
        <f t="shared" si="24"/>
        <v>0</v>
      </c>
      <c r="AA30" s="14">
        <f t="shared" si="12"/>
        <v>0</v>
      </c>
      <c r="AB30" s="40">
        <f t="shared" si="30"/>
      </c>
      <c r="AC30" s="40">
        <f t="shared" si="31"/>
      </c>
      <c r="AD30" s="40">
        <f t="shared" si="32"/>
      </c>
      <c r="AE30" s="40">
        <f t="shared" si="33"/>
      </c>
      <c r="AF30" s="40">
        <f t="shared" si="34"/>
        <v>0</v>
      </c>
      <c r="AG30" s="40">
        <f t="shared" si="35"/>
        <v>0</v>
      </c>
      <c r="AH30" s="40">
        <f t="shared" si="36"/>
        <v>0</v>
      </c>
      <c r="AI30" s="40">
        <f t="shared" si="37"/>
        <v>0</v>
      </c>
      <c r="AJ30" s="40">
        <f t="shared" si="15"/>
        <v>0</v>
      </c>
      <c r="AK30" s="40">
        <f t="shared" si="16"/>
      </c>
      <c r="AL30" s="14">
        <f t="shared" si="17"/>
        <v>0</v>
      </c>
      <c r="AM30" s="14">
        <f t="shared" si="25"/>
      </c>
      <c r="AN30" s="14">
        <f t="shared" si="26"/>
      </c>
      <c r="AO30" s="14">
        <f t="shared" si="27"/>
      </c>
      <c r="AP30" s="14">
        <f t="shared" si="28"/>
      </c>
      <c r="AV30" s="8">
        <v>24</v>
      </c>
      <c r="AW30" s="8">
        <f>IF(ISERROR(VLOOKUP($AV30,'申込一覧表'!$Z$5:$AF$147,2,0)),"",VLOOKUP($AV30,'申込一覧表'!$Z$5:$AF$147,2,0))</f>
      </c>
      <c r="AX30" s="8">
        <f>IF(ISERROR(VLOOKUP($AV30,'申込一覧表'!$Z$5:$AF$147,7,0)),"",VLOOKUP($AV30,'申込一覧表'!$Z$5:$AF$147,7,0))</f>
      </c>
      <c r="AY30" s="8">
        <f>IF(ISERROR(VLOOKUP($AV30,'申込一覧表'!$Z$5:$AG$147,8,0)),"",VLOOKUP($AV30,'申込一覧表'!$Z$5:$AG$147,8,0))</f>
      </c>
      <c r="AZ30" s="8">
        <f>IF(ISERROR(VLOOKUP($AV30,'申込一覧表'!$Z$5:$AF$147,5,0)),"",VLOOKUP($AV30,'申込一覧表'!$Z$5:$AF$147,5,0))</f>
      </c>
      <c r="BA30" s="8">
        <f>IF(ISERROR(VLOOKUP($AV30,'申込一覧表'!$Z$5:$AH$147,9,0)),"",VLOOKUP($AV30,'申込一覧表'!$Z$5:$AH$147,9,0))</f>
      </c>
      <c r="BB30" s="8">
        <f t="shared" si="40"/>
        <v>0</v>
      </c>
      <c r="BC30" s="8">
        <f t="shared" si="40"/>
        <v>0</v>
      </c>
      <c r="BD30" s="8">
        <f t="shared" si="40"/>
        <v>0</v>
      </c>
      <c r="BE30" s="8">
        <f t="shared" si="40"/>
        <v>0</v>
      </c>
      <c r="BF30" s="8">
        <f t="shared" si="40"/>
        <v>0</v>
      </c>
      <c r="BG30" s="8">
        <f t="shared" si="40"/>
        <v>0</v>
      </c>
      <c r="BH30" s="8">
        <f t="shared" si="40"/>
        <v>0</v>
      </c>
      <c r="BI30" s="8">
        <f t="shared" si="40"/>
        <v>0</v>
      </c>
      <c r="BJ30" s="8">
        <f t="shared" si="40"/>
        <v>0</v>
      </c>
      <c r="BK30" s="8">
        <f t="shared" si="40"/>
        <v>0</v>
      </c>
      <c r="BL30" s="8">
        <f t="shared" si="40"/>
        <v>0</v>
      </c>
      <c r="BM30" s="8">
        <f t="shared" si="40"/>
        <v>0</v>
      </c>
    </row>
    <row r="31" spans="1:65" ht="14.25" customHeight="1">
      <c r="A31" s="11">
        <f t="shared" si="18"/>
      </c>
      <c r="B31" s="11">
        <f t="shared" si="0"/>
      </c>
      <c r="C31" s="15">
        <f t="shared" si="1"/>
      </c>
      <c r="D31" s="41"/>
      <c r="E31" s="42"/>
      <c r="F31" s="41"/>
      <c r="G31" s="41"/>
      <c r="H31" s="41"/>
      <c r="I31" s="41"/>
      <c r="J31" s="16">
        <f t="shared" si="19"/>
      </c>
      <c r="K31" s="15">
        <f t="shared" si="2"/>
      </c>
      <c r="L31" s="15" t="str">
        <f t="shared" si="3"/>
        <v>999:99.99</v>
      </c>
      <c r="N31" s="14">
        <f t="shared" si="20"/>
      </c>
      <c r="O31" s="14">
        <f t="shared" si="4"/>
      </c>
      <c r="P31" s="14">
        <f t="shared" si="5"/>
      </c>
      <c r="Q31" s="14">
        <f t="shared" si="6"/>
      </c>
      <c r="R31" s="14">
        <f t="shared" si="7"/>
        <v>0</v>
      </c>
      <c r="S31" s="14">
        <f t="shared" si="8"/>
        <v>0</v>
      </c>
      <c r="T31" s="14">
        <f t="shared" si="9"/>
        <v>0</v>
      </c>
      <c r="U31" s="14">
        <f t="shared" si="10"/>
        <v>0</v>
      </c>
      <c r="V31" s="14">
        <f t="shared" si="11"/>
        <v>0</v>
      </c>
      <c r="W31" s="14">
        <f t="shared" si="21"/>
        <v>0</v>
      </c>
      <c r="X31" s="14">
        <f t="shared" si="22"/>
        <v>0</v>
      </c>
      <c r="Y31" s="14">
        <f t="shared" si="23"/>
        <v>0</v>
      </c>
      <c r="Z31" s="14">
        <f t="shared" si="24"/>
        <v>0</v>
      </c>
      <c r="AA31" s="14">
        <f t="shared" si="12"/>
        <v>0</v>
      </c>
      <c r="AB31" s="40">
        <f t="shared" si="30"/>
      </c>
      <c r="AC31" s="40">
        <f t="shared" si="31"/>
      </c>
      <c r="AD31" s="40">
        <f t="shared" si="32"/>
      </c>
      <c r="AE31" s="40">
        <f t="shared" si="33"/>
      </c>
      <c r="AF31" s="40">
        <f t="shared" si="34"/>
        <v>0</v>
      </c>
      <c r="AG31" s="40">
        <f t="shared" si="35"/>
        <v>0</v>
      </c>
      <c r="AH31" s="40">
        <f t="shared" si="36"/>
        <v>0</v>
      </c>
      <c r="AI31" s="40">
        <f t="shared" si="37"/>
        <v>0</v>
      </c>
      <c r="AJ31" s="40">
        <f t="shared" si="15"/>
        <v>0</v>
      </c>
      <c r="AK31" s="40">
        <f t="shared" si="16"/>
      </c>
      <c r="AL31" s="14">
        <f t="shared" si="17"/>
        <v>0</v>
      </c>
      <c r="AM31" s="14">
        <f t="shared" si="25"/>
      </c>
      <c r="AN31" s="14">
        <f t="shared" si="26"/>
      </c>
      <c r="AO31" s="14">
        <f t="shared" si="27"/>
      </c>
      <c r="AP31" s="14">
        <f t="shared" si="28"/>
      </c>
      <c r="AV31" s="8">
        <v>25</v>
      </c>
      <c r="AW31" s="8">
        <f>IF(ISERROR(VLOOKUP($AV31,'申込一覧表'!$Z$5:$AF$147,2,0)),"",VLOOKUP($AV31,'申込一覧表'!$Z$5:$AF$147,2,0))</f>
      </c>
      <c r="AX31" s="8">
        <f>IF(ISERROR(VLOOKUP($AV31,'申込一覧表'!$Z$5:$AF$147,7,0)),"",VLOOKUP($AV31,'申込一覧表'!$Z$5:$AF$147,7,0))</f>
      </c>
      <c r="AY31" s="8">
        <f>IF(ISERROR(VLOOKUP($AV31,'申込一覧表'!$Z$5:$AG$147,8,0)),"",VLOOKUP($AV31,'申込一覧表'!$Z$5:$AG$147,8,0))</f>
      </c>
      <c r="AZ31" s="8">
        <f>IF(ISERROR(VLOOKUP($AV31,'申込一覧表'!$Z$5:$AF$147,5,0)),"",VLOOKUP($AV31,'申込一覧表'!$Z$5:$AF$147,5,0))</f>
      </c>
      <c r="BA31" s="8">
        <f>IF(ISERROR(VLOOKUP($AV31,'申込一覧表'!$Z$5:$AH$147,9,0)),"",VLOOKUP($AV31,'申込一覧表'!$Z$5:$AH$147,9,0))</f>
      </c>
      <c r="BB31" s="8">
        <f t="shared" si="40"/>
        <v>0</v>
      </c>
      <c r="BC31" s="8">
        <f t="shared" si="40"/>
        <v>0</v>
      </c>
      <c r="BD31" s="8">
        <f t="shared" si="40"/>
        <v>0</v>
      </c>
      <c r="BE31" s="8">
        <f t="shared" si="40"/>
        <v>0</v>
      </c>
      <c r="BF31" s="8">
        <f t="shared" si="40"/>
        <v>0</v>
      </c>
      <c r="BG31" s="8">
        <f t="shared" si="40"/>
        <v>0</v>
      </c>
      <c r="BH31" s="8">
        <f t="shared" si="40"/>
        <v>0</v>
      </c>
      <c r="BI31" s="8">
        <f t="shared" si="40"/>
        <v>0</v>
      </c>
      <c r="BJ31" s="8">
        <f t="shared" si="40"/>
        <v>0</v>
      </c>
      <c r="BK31" s="8">
        <f t="shared" si="40"/>
        <v>0</v>
      </c>
      <c r="BL31" s="8">
        <f t="shared" si="40"/>
        <v>0</v>
      </c>
      <c r="BM31" s="8">
        <f t="shared" si="40"/>
        <v>0</v>
      </c>
    </row>
    <row r="32" spans="1:65" ht="14.25" customHeight="1">
      <c r="A32" s="11">
        <f t="shared" si="18"/>
      </c>
      <c r="B32" s="11">
        <f t="shared" si="0"/>
      </c>
      <c r="C32" s="15">
        <f t="shared" si="1"/>
      </c>
      <c r="D32" s="41"/>
      <c r="E32" s="42"/>
      <c r="F32" s="41"/>
      <c r="G32" s="41"/>
      <c r="H32" s="41"/>
      <c r="I32" s="41"/>
      <c r="J32" s="16">
        <f t="shared" si="19"/>
      </c>
      <c r="K32" s="15">
        <f t="shared" si="2"/>
      </c>
      <c r="L32" s="15" t="str">
        <f t="shared" si="3"/>
        <v>999:99.99</v>
      </c>
      <c r="N32" s="14">
        <f t="shared" si="20"/>
      </c>
      <c r="O32" s="14">
        <f t="shared" si="4"/>
      </c>
      <c r="P32" s="14">
        <f t="shared" si="5"/>
      </c>
      <c r="Q32" s="14">
        <f t="shared" si="6"/>
      </c>
      <c r="R32" s="14">
        <f t="shared" si="7"/>
        <v>0</v>
      </c>
      <c r="S32" s="14">
        <f t="shared" si="8"/>
        <v>0</v>
      </c>
      <c r="T32" s="14">
        <f t="shared" si="9"/>
        <v>0</v>
      </c>
      <c r="U32" s="14">
        <f t="shared" si="10"/>
        <v>0</v>
      </c>
      <c r="V32" s="14">
        <f t="shared" si="11"/>
        <v>0</v>
      </c>
      <c r="W32" s="14">
        <f t="shared" si="21"/>
        <v>0</v>
      </c>
      <c r="X32" s="14">
        <f t="shared" si="22"/>
        <v>0</v>
      </c>
      <c r="Y32" s="14">
        <f t="shared" si="23"/>
        <v>0</v>
      </c>
      <c r="Z32" s="14">
        <f t="shared" si="24"/>
        <v>0</v>
      </c>
      <c r="AA32" s="14">
        <f t="shared" si="12"/>
        <v>0</v>
      </c>
      <c r="AB32" s="40">
        <f t="shared" si="30"/>
      </c>
      <c r="AC32" s="40">
        <f t="shared" si="31"/>
      </c>
      <c r="AD32" s="40">
        <f t="shared" si="32"/>
      </c>
      <c r="AE32" s="40">
        <f t="shared" si="33"/>
      </c>
      <c r="AF32" s="40">
        <f t="shared" si="34"/>
        <v>0</v>
      </c>
      <c r="AG32" s="40">
        <f t="shared" si="35"/>
        <v>0</v>
      </c>
      <c r="AH32" s="40">
        <f t="shared" si="36"/>
        <v>0</v>
      </c>
      <c r="AI32" s="40">
        <f t="shared" si="37"/>
        <v>0</v>
      </c>
      <c r="AJ32" s="40">
        <f t="shared" si="15"/>
        <v>0</v>
      </c>
      <c r="AK32" s="40">
        <f t="shared" si="16"/>
      </c>
      <c r="AL32" s="14">
        <f t="shared" si="17"/>
        <v>0</v>
      </c>
      <c r="AM32" s="14">
        <f t="shared" si="25"/>
      </c>
      <c r="AN32" s="14">
        <f t="shared" si="26"/>
      </c>
      <c r="AO32" s="14">
        <f t="shared" si="27"/>
      </c>
      <c r="AP32" s="14">
        <f t="shared" si="28"/>
      </c>
      <c r="AV32" s="8">
        <v>26</v>
      </c>
      <c r="AW32" s="8">
        <f>IF(ISERROR(VLOOKUP($AV32,'申込一覧表'!$Z$5:$AF$147,2,0)),"",VLOOKUP($AV32,'申込一覧表'!$Z$5:$AF$147,2,0))</f>
      </c>
      <c r="AX32" s="8">
        <f>IF(ISERROR(VLOOKUP($AV32,'申込一覧表'!$Z$5:$AF$147,7,0)),"",VLOOKUP($AV32,'申込一覧表'!$Z$5:$AF$147,7,0))</f>
      </c>
      <c r="AY32" s="8">
        <f>IF(ISERROR(VLOOKUP($AV32,'申込一覧表'!$Z$5:$AG$147,8,0)),"",VLOOKUP($AV32,'申込一覧表'!$Z$5:$AG$147,8,0))</f>
      </c>
      <c r="AZ32" s="8">
        <f>IF(ISERROR(VLOOKUP($AV32,'申込一覧表'!$Z$5:$AF$147,5,0)),"",VLOOKUP($AV32,'申込一覧表'!$Z$5:$AF$147,5,0))</f>
      </c>
      <c r="BA32" s="8">
        <f>IF(ISERROR(VLOOKUP($AV32,'申込一覧表'!$Z$5:$AH$147,9,0)),"",VLOOKUP($AV32,'申込一覧表'!$Z$5:$AH$147,9,0))</f>
      </c>
      <c r="BB32" s="8">
        <f t="shared" si="40"/>
        <v>0</v>
      </c>
      <c r="BC32" s="8">
        <f t="shared" si="40"/>
        <v>0</v>
      </c>
      <c r="BD32" s="8">
        <f t="shared" si="40"/>
        <v>0</v>
      </c>
      <c r="BE32" s="8">
        <f t="shared" si="40"/>
        <v>0</v>
      </c>
      <c r="BF32" s="8">
        <f t="shared" si="40"/>
        <v>0</v>
      </c>
      <c r="BG32" s="8">
        <f t="shared" si="40"/>
        <v>0</v>
      </c>
      <c r="BH32" s="8">
        <f t="shared" si="40"/>
        <v>0</v>
      </c>
      <c r="BI32" s="8">
        <f t="shared" si="40"/>
        <v>0</v>
      </c>
      <c r="BJ32" s="8">
        <f t="shared" si="40"/>
        <v>0</v>
      </c>
      <c r="BK32" s="8">
        <f t="shared" si="40"/>
        <v>0</v>
      </c>
      <c r="BL32" s="8">
        <f t="shared" si="40"/>
        <v>0</v>
      </c>
      <c r="BM32" s="8">
        <f t="shared" si="40"/>
        <v>0</v>
      </c>
    </row>
    <row r="33" spans="1:65" ht="14.25" customHeight="1">
      <c r="A33" s="11">
        <f t="shared" si="18"/>
      </c>
      <c r="B33" s="11">
        <f t="shared" si="0"/>
      </c>
      <c r="C33" s="15">
        <f t="shared" si="1"/>
      </c>
      <c r="D33" s="41"/>
      <c r="E33" s="42"/>
      <c r="F33" s="41"/>
      <c r="G33" s="41"/>
      <c r="H33" s="41"/>
      <c r="I33" s="41"/>
      <c r="J33" s="16">
        <f t="shared" si="19"/>
      </c>
      <c r="K33" s="15">
        <f t="shared" si="2"/>
      </c>
      <c r="L33" s="15" t="str">
        <f t="shared" si="3"/>
        <v>999:99.99</v>
      </c>
      <c r="N33" s="14">
        <f t="shared" si="20"/>
      </c>
      <c r="O33" s="14">
        <f t="shared" si="4"/>
      </c>
      <c r="P33" s="14">
        <f t="shared" si="5"/>
      </c>
      <c r="Q33" s="14">
        <f t="shared" si="6"/>
      </c>
      <c r="R33" s="14">
        <f t="shared" si="7"/>
        <v>0</v>
      </c>
      <c r="S33" s="14">
        <f t="shared" si="8"/>
        <v>0</v>
      </c>
      <c r="T33" s="14">
        <f t="shared" si="9"/>
        <v>0</v>
      </c>
      <c r="U33" s="14">
        <f t="shared" si="10"/>
        <v>0</v>
      </c>
      <c r="V33" s="14">
        <f t="shared" si="11"/>
        <v>0</v>
      </c>
      <c r="W33" s="14">
        <f t="shared" si="21"/>
        <v>0</v>
      </c>
      <c r="X33" s="14">
        <f t="shared" si="22"/>
        <v>0</v>
      </c>
      <c r="Y33" s="14">
        <f t="shared" si="23"/>
        <v>0</v>
      </c>
      <c r="Z33" s="14">
        <f t="shared" si="24"/>
        <v>0</v>
      </c>
      <c r="AA33" s="14">
        <f t="shared" si="12"/>
        <v>0</v>
      </c>
      <c r="AB33" s="40">
        <f t="shared" si="30"/>
      </c>
      <c r="AC33" s="40">
        <f t="shared" si="31"/>
      </c>
      <c r="AD33" s="40">
        <f t="shared" si="32"/>
      </c>
      <c r="AE33" s="40">
        <f t="shared" si="33"/>
      </c>
      <c r="AF33" s="40">
        <f t="shared" si="34"/>
        <v>0</v>
      </c>
      <c r="AG33" s="40">
        <f t="shared" si="35"/>
        <v>0</v>
      </c>
      <c r="AH33" s="40">
        <f t="shared" si="36"/>
        <v>0</v>
      </c>
      <c r="AI33" s="40">
        <f t="shared" si="37"/>
        <v>0</v>
      </c>
      <c r="AJ33" s="40">
        <f t="shared" si="15"/>
        <v>0</v>
      </c>
      <c r="AK33" s="40">
        <f t="shared" si="16"/>
      </c>
      <c r="AL33" s="14">
        <f t="shared" si="17"/>
        <v>0</v>
      </c>
      <c r="AM33" s="14">
        <f t="shared" si="25"/>
      </c>
      <c r="AN33" s="14">
        <f t="shared" si="26"/>
      </c>
      <c r="AO33" s="14">
        <f t="shared" si="27"/>
      </c>
      <c r="AP33" s="14">
        <f t="shared" si="28"/>
      </c>
      <c r="AV33" s="8">
        <v>27</v>
      </c>
      <c r="AW33" s="8">
        <f>IF(ISERROR(VLOOKUP($AV33,'申込一覧表'!$Z$5:$AF$147,2,0)),"",VLOOKUP($AV33,'申込一覧表'!$Z$5:$AF$147,2,0))</f>
      </c>
      <c r="AX33" s="8">
        <f>IF(ISERROR(VLOOKUP($AV33,'申込一覧表'!$Z$5:$AF$147,7,0)),"",VLOOKUP($AV33,'申込一覧表'!$Z$5:$AF$147,7,0))</f>
      </c>
      <c r="AY33" s="8">
        <f>IF(ISERROR(VLOOKUP($AV33,'申込一覧表'!$Z$5:$AG$147,8,0)),"",VLOOKUP($AV33,'申込一覧表'!$Z$5:$AG$147,8,0))</f>
      </c>
      <c r="AZ33" s="8">
        <f>IF(ISERROR(VLOOKUP($AV33,'申込一覧表'!$Z$5:$AF$147,5,0)),"",VLOOKUP($AV33,'申込一覧表'!$Z$5:$AF$147,5,0))</f>
      </c>
      <c r="BA33" s="8">
        <f>IF(ISERROR(VLOOKUP($AV33,'申込一覧表'!$Z$5:$AH$147,9,0)),"",VLOOKUP($AV33,'申込一覧表'!$Z$5:$AH$147,9,0))</f>
      </c>
      <c r="BB33" s="8">
        <f t="shared" si="40"/>
        <v>0</v>
      </c>
      <c r="BC33" s="8">
        <f t="shared" si="40"/>
        <v>0</v>
      </c>
      <c r="BD33" s="8">
        <f t="shared" si="40"/>
        <v>0</v>
      </c>
      <c r="BE33" s="8">
        <f t="shared" si="40"/>
        <v>0</v>
      </c>
      <c r="BF33" s="8">
        <f t="shared" si="40"/>
        <v>0</v>
      </c>
      <c r="BG33" s="8">
        <f t="shared" si="40"/>
        <v>0</v>
      </c>
      <c r="BH33" s="8">
        <f t="shared" si="40"/>
        <v>0</v>
      </c>
      <c r="BI33" s="8">
        <f t="shared" si="40"/>
        <v>0</v>
      </c>
      <c r="BJ33" s="8">
        <f t="shared" si="40"/>
        <v>0</v>
      </c>
      <c r="BK33" s="8">
        <f t="shared" si="40"/>
        <v>0</v>
      </c>
      <c r="BL33" s="8">
        <f t="shared" si="40"/>
        <v>0</v>
      </c>
      <c r="BM33" s="8">
        <f t="shared" si="40"/>
        <v>0</v>
      </c>
    </row>
    <row r="34" spans="1:65" ht="14.25" customHeight="1">
      <c r="A34" s="11">
        <f t="shared" si="18"/>
      </c>
      <c r="B34" s="11">
        <f t="shared" si="0"/>
      </c>
      <c r="C34" s="15">
        <f t="shared" si="1"/>
      </c>
      <c r="D34" s="41"/>
      <c r="E34" s="42"/>
      <c r="F34" s="41"/>
      <c r="G34" s="41"/>
      <c r="H34" s="41"/>
      <c r="I34" s="41"/>
      <c r="J34" s="16">
        <f t="shared" si="19"/>
      </c>
      <c r="K34" s="15">
        <f t="shared" si="2"/>
      </c>
      <c r="L34" s="15" t="str">
        <f t="shared" si="3"/>
        <v>999:99.99</v>
      </c>
      <c r="N34" s="14">
        <f t="shared" si="20"/>
      </c>
      <c r="O34" s="14">
        <f t="shared" si="4"/>
      </c>
      <c r="P34" s="14">
        <f t="shared" si="5"/>
      </c>
      <c r="Q34" s="14">
        <f t="shared" si="6"/>
      </c>
      <c r="R34" s="14">
        <f t="shared" si="7"/>
        <v>0</v>
      </c>
      <c r="S34" s="14">
        <f t="shared" si="8"/>
        <v>0</v>
      </c>
      <c r="T34" s="14">
        <f t="shared" si="9"/>
        <v>0</v>
      </c>
      <c r="U34" s="14">
        <f t="shared" si="10"/>
        <v>0</v>
      </c>
      <c r="V34" s="14">
        <f t="shared" si="11"/>
        <v>0</v>
      </c>
      <c r="W34" s="14">
        <f t="shared" si="21"/>
        <v>0</v>
      </c>
      <c r="X34" s="14">
        <f t="shared" si="22"/>
        <v>0</v>
      </c>
      <c r="Y34" s="14">
        <f t="shared" si="23"/>
        <v>0</v>
      </c>
      <c r="Z34" s="14">
        <f t="shared" si="24"/>
        <v>0</v>
      </c>
      <c r="AA34" s="14">
        <f t="shared" si="12"/>
        <v>0</v>
      </c>
      <c r="AB34" s="40">
        <f t="shared" si="30"/>
      </c>
      <c r="AC34" s="40">
        <f t="shared" si="31"/>
      </c>
      <c r="AD34" s="40">
        <f t="shared" si="32"/>
      </c>
      <c r="AE34" s="40">
        <f t="shared" si="33"/>
      </c>
      <c r="AF34" s="40">
        <f t="shared" si="34"/>
        <v>0</v>
      </c>
      <c r="AG34" s="40">
        <f t="shared" si="35"/>
        <v>0</v>
      </c>
      <c r="AH34" s="40">
        <f t="shared" si="36"/>
        <v>0</v>
      </c>
      <c r="AI34" s="40">
        <f t="shared" si="37"/>
        <v>0</v>
      </c>
      <c r="AJ34" s="40">
        <f t="shared" si="15"/>
        <v>0</v>
      </c>
      <c r="AK34" s="40">
        <f t="shared" si="16"/>
      </c>
      <c r="AL34" s="14">
        <f t="shared" si="17"/>
        <v>0</v>
      </c>
      <c r="AM34" s="14">
        <f t="shared" si="25"/>
      </c>
      <c r="AN34" s="14">
        <f t="shared" si="26"/>
      </c>
      <c r="AO34" s="14">
        <f t="shared" si="27"/>
      </c>
      <c r="AP34" s="14">
        <f t="shared" si="28"/>
      </c>
      <c r="AQ34" s="13"/>
      <c r="AR34" s="13"/>
      <c r="AV34" s="8">
        <v>28</v>
      </c>
      <c r="AW34" s="8">
        <f>IF(ISERROR(VLOOKUP($AV34,'申込一覧表'!$Z$5:$AF$147,2,0)),"",VLOOKUP($AV34,'申込一覧表'!$Z$5:$AF$147,2,0))</f>
      </c>
      <c r="AX34" s="8">
        <f>IF(ISERROR(VLOOKUP($AV34,'申込一覧表'!$Z$5:$AF$147,7,0)),"",VLOOKUP($AV34,'申込一覧表'!$Z$5:$AF$147,7,0))</f>
      </c>
      <c r="AY34" s="8">
        <f>IF(ISERROR(VLOOKUP($AV34,'申込一覧表'!$Z$5:$AG$147,8,0)),"",VLOOKUP($AV34,'申込一覧表'!$Z$5:$AG$147,8,0))</f>
      </c>
      <c r="AZ34" s="8">
        <f>IF(ISERROR(VLOOKUP($AV34,'申込一覧表'!$Z$5:$AF$147,5,0)),"",VLOOKUP($AV34,'申込一覧表'!$Z$5:$AF$147,5,0))</f>
      </c>
      <c r="BA34" s="8">
        <f>IF(ISERROR(VLOOKUP($AV34,'申込一覧表'!$Z$5:$AH$147,9,0)),"",VLOOKUP($AV34,'申込一覧表'!$Z$5:$AH$147,9,0))</f>
      </c>
      <c r="BB34" s="8">
        <f t="shared" si="40"/>
        <v>0</v>
      </c>
      <c r="BC34" s="8">
        <f t="shared" si="40"/>
        <v>0</v>
      </c>
      <c r="BD34" s="8">
        <f t="shared" si="40"/>
        <v>0</v>
      </c>
      <c r="BE34" s="8">
        <f t="shared" si="40"/>
        <v>0</v>
      </c>
      <c r="BF34" s="8">
        <f t="shared" si="40"/>
        <v>0</v>
      </c>
      <c r="BG34" s="8">
        <f t="shared" si="40"/>
        <v>0</v>
      </c>
      <c r="BH34" s="8">
        <f t="shared" si="40"/>
        <v>0</v>
      </c>
      <c r="BI34" s="8">
        <f t="shared" si="40"/>
        <v>0</v>
      </c>
      <c r="BJ34" s="8">
        <f t="shared" si="40"/>
        <v>0</v>
      </c>
      <c r="BK34" s="8">
        <f t="shared" si="40"/>
        <v>0</v>
      </c>
      <c r="BL34" s="8">
        <f t="shared" si="40"/>
        <v>0</v>
      </c>
      <c r="BM34" s="8">
        <f t="shared" si="40"/>
        <v>0</v>
      </c>
    </row>
    <row r="35" spans="1:65" ht="14.25" customHeight="1">
      <c r="A35" s="11">
        <f t="shared" si="18"/>
      </c>
      <c r="B35" s="11">
        <f t="shared" si="0"/>
      </c>
      <c r="C35" s="15">
        <f t="shared" si="1"/>
      </c>
      <c r="D35" s="41"/>
      <c r="E35" s="42"/>
      <c r="F35" s="41"/>
      <c r="G35" s="41"/>
      <c r="H35" s="41"/>
      <c r="I35" s="41"/>
      <c r="J35" s="16">
        <f t="shared" si="19"/>
      </c>
      <c r="K35" s="15">
        <f t="shared" si="2"/>
      </c>
      <c r="L35" s="15" t="str">
        <f t="shared" si="3"/>
        <v>999:99.99</v>
      </c>
      <c r="N35" s="14">
        <f t="shared" si="20"/>
      </c>
      <c r="O35" s="14">
        <f t="shared" si="4"/>
      </c>
      <c r="P35" s="14">
        <f t="shared" si="5"/>
      </c>
      <c r="Q35" s="14">
        <f t="shared" si="6"/>
      </c>
      <c r="R35" s="14">
        <f t="shared" si="7"/>
        <v>0</v>
      </c>
      <c r="S35" s="14">
        <f t="shared" si="8"/>
        <v>0</v>
      </c>
      <c r="T35" s="14">
        <f t="shared" si="9"/>
        <v>0</v>
      </c>
      <c r="U35" s="14">
        <f t="shared" si="10"/>
        <v>0</v>
      </c>
      <c r="V35" s="14">
        <f t="shared" si="11"/>
        <v>0</v>
      </c>
      <c r="W35" s="14">
        <f t="shared" si="21"/>
        <v>0</v>
      </c>
      <c r="X35" s="14">
        <f t="shared" si="22"/>
        <v>0</v>
      </c>
      <c r="Y35" s="14">
        <f t="shared" si="23"/>
        <v>0</v>
      </c>
      <c r="Z35" s="14">
        <f t="shared" si="24"/>
        <v>0</v>
      </c>
      <c r="AA35" s="14">
        <f t="shared" si="12"/>
        <v>0</v>
      </c>
      <c r="AB35" s="40">
        <f t="shared" si="30"/>
      </c>
      <c r="AC35" s="40">
        <f t="shared" si="31"/>
      </c>
      <c r="AD35" s="40">
        <f t="shared" si="32"/>
      </c>
      <c r="AE35" s="40">
        <f t="shared" si="33"/>
      </c>
      <c r="AF35" s="40">
        <f t="shared" si="34"/>
        <v>0</v>
      </c>
      <c r="AG35" s="40">
        <f t="shared" si="35"/>
        <v>0</v>
      </c>
      <c r="AH35" s="40">
        <f t="shared" si="36"/>
        <v>0</v>
      </c>
      <c r="AI35" s="40">
        <f t="shared" si="37"/>
        <v>0</v>
      </c>
      <c r="AJ35" s="40">
        <f t="shared" si="15"/>
        <v>0</v>
      </c>
      <c r="AK35" s="40">
        <f t="shared" si="16"/>
      </c>
      <c r="AL35" s="14">
        <f t="shared" si="17"/>
        <v>0</v>
      </c>
      <c r="AM35" s="14">
        <f t="shared" si="25"/>
      </c>
      <c r="AN35" s="14">
        <f t="shared" si="26"/>
      </c>
      <c r="AO35" s="14">
        <f t="shared" si="27"/>
      </c>
      <c r="AP35" s="14">
        <f t="shared" si="28"/>
      </c>
      <c r="AQ35" s="12"/>
      <c r="AR35" s="12"/>
      <c r="AV35" s="8">
        <v>29</v>
      </c>
      <c r="AW35" s="8">
        <f>IF(ISERROR(VLOOKUP($AV35,'申込一覧表'!$Z$5:$AF$147,2,0)),"",VLOOKUP($AV35,'申込一覧表'!$Z$5:$AF$147,2,0))</f>
      </c>
      <c r="AX35" s="8">
        <f>IF(ISERROR(VLOOKUP($AV35,'申込一覧表'!$Z$5:$AF$147,7,0)),"",VLOOKUP($AV35,'申込一覧表'!$Z$5:$AF$147,7,0))</f>
      </c>
      <c r="AY35" s="8">
        <f>IF(ISERROR(VLOOKUP($AV35,'申込一覧表'!$Z$5:$AG$147,8,0)),"",VLOOKUP($AV35,'申込一覧表'!$Z$5:$AG$147,8,0))</f>
      </c>
      <c r="AZ35" s="8">
        <f>IF(ISERROR(VLOOKUP($AV35,'申込一覧表'!$Z$5:$AF$147,5,0)),"",VLOOKUP($AV35,'申込一覧表'!$Z$5:$AF$147,5,0))</f>
      </c>
      <c r="BA35" s="8">
        <f>IF(ISERROR(VLOOKUP($AV35,'申込一覧表'!$Z$5:$AH$147,9,0)),"",VLOOKUP($AV35,'申込一覧表'!$Z$5:$AH$147,9,0))</f>
      </c>
      <c r="BB35" s="8">
        <f t="shared" si="40"/>
        <v>0</v>
      </c>
      <c r="BC35" s="8">
        <f t="shared" si="40"/>
        <v>0</v>
      </c>
      <c r="BD35" s="8">
        <f t="shared" si="40"/>
        <v>0</v>
      </c>
      <c r="BE35" s="8">
        <f t="shared" si="40"/>
        <v>0</v>
      </c>
      <c r="BF35" s="8">
        <f t="shared" si="40"/>
        <v>0</v>
      </c>
      <c r="BG35" s="8">
        <f t="shared" si="40"/>
        <v>0</v>
      </c>
      <c r="BH35" s="8">
        <f t="shared" si="40"/>
        <v>0</v>
      </c>
      <c r="BI35" s="8">
        <f t="shared" si="40"/>
        <v>0</v>
      </c>
      <c r="BJ35" s="8">
        <f t="shared" si="40"/>
        <v>0</v>
      </c>
      <c r="BK35" s="8">
        <f t="shared" si="40"/>
        <v>0</v>
      </c>
      <c r="BL35" s="8">
        <f t="shared" si="40"/>
        <v>0</v>
      </c>
      <c r="BM35" s="8">
        <f t="shared" si="40"/>
        <v>0</v>
      </c>
    </row>
    <row r="36" spans="1:65" s="13" customFormat="1" ht="14.25" customHeight="1">
      <c r="A36" s="11">
        <f t="shared" si="18"/>
      </c>
      <c r="B36" s="11">
        <f t="shared" si="0"/>
      </c>
      <c r="C36" s="15">
        <f t="shared" si="1"/>
      </c>
      <c r="D36" s="41"/>
      <c r="E36" s="42"/>
      <c r="F36" s="41"/>
      <c r="G36" s="41"/>
      <c r="H36" s="41"/>
      <c r="I36" s="41"/>
      <c r="J36" s="16">
        <f t="shared" si="19"/>
      </c>
      <c r="K36" s="15">
        <f t="shared" si="2"/>
      </c>
      <c r="L36" s="15" t="str">
        <f t="shared" si="3"/>
        <v>999:99.99</v>
      </c>
      <c r="N36" s="14">
        <f t="shared" si="20"/>
      </c>
      <c r="O36" s="14">
        <f t="shared" si="4"/>
      </c>
      <c r="P36" s="14">
        <f t="shared" si="5"/>
      </c>
      <c r="Q36" s="14">
        <f t="shared" si="6"/>
      </c>
      <c r="R36" s="14">
        <f t="shared" si="7"/>
        <v>0</v>
      </c>
      <c r="S36" s="14">
        <f t="shared" si="8"/>
        <v>0</v>
      </c>
      <c r="T36" s="14">
        <f t="shared" si="9"/>
        <v>0</v>
      </c>
      <c r="U36" s="14">
        <f t="shared" si="10"/>
        <v>0</v>
      </c>
      <c r="V36" s="14">
        <f t="shared" si="11"/>
        <v>0</v>
      </c>
      <c r="W36" s="14">
        <f t="shared" si="21"/>
        <v>0</v>
      </c>
      <c r="X36" s="14">
        <f t="shared" si="22"/>
        <v>0</v>
      </c>
      <c r="Y36" s="14">
        <f t="shared" si="23"/>
        <v>0</v>
      </c>
      <c r="Z36" s="14">
        <f t="shared" si="24"/>
        <v>0</v>
      </c>
      <c r="AA36" s="14">
        <f t="shared" si="12"/>
        <v>0</v>
      </c>
      <c r="AB36" s="40">
        <f t="shared" si="30"/>
      </c>
      <c r="AC36" s="40">
        <f t="shared" si="31"/>
      </c>
      <c r="AD36" s="40">
        <f t="shared" si="32"/>
      </c>
      <c r="AE36" s="40">
        <f t="shared" si="33"/>
      </c>
      <c r="AF36" s="40">
        <f t="shared" si="34"/>
        <v>0</v>
      </c>
      <c r="AG36" s="40">
        <f t="shared" si="35"/>
        <v>0</v>
      </c>
      <c r="AH36" s="40">
        <f t="shared" si="36"/>
        <v>0</v>
      </c>
      <c r="AI36" s="40">
        <f t="shared" si="37"/>
        <v>0</v>
      </c>
      <c r="AJ36" s="40">
        <f t="shared" si="15"/>
        <v>0</v>
      </c>
      <c r="AK36" s="40">
        <f t="shared" si="16"/>
      </c>
      <c r="AL36" s="14">
        <f t="shared" si="17"/>
        <v>0</v>
      </c>
      <c r="AM36" s="14">
        <f t="shared" si="25"/>
      </c>
      <c r="AN36" s="14">
        <f t="shared" si="26"/>
      </c>
      <c r="AO36" s="14">
        <f t="shared" si="27"/>
      </c>
      <c r="AP36" s="14">
        <f t="shared" si="28"/>
      </c>
      <c r="AQ36" s="8"/>
      <c r="AR36" s="8"/>
      <c r="AV36" s="8">
        <v>30</v>
      </c>
      <c r="AW36" s="8">
        <f>IF(ISERROR(VLOOKUP($AV36,'申込一覧表'!$Z$5:$AF$147,2,0)),"",VLOOKUP($AV36,'申込一覧表'!$Z$5:$AF$147,2,0))</f>
      </c>
      <c r="AX36" s="8">
        <f>IF(ISERROR(VLOOKUP($AV36,'申込一覧表'!$Z$5:$AF$147,7,0)),"",VLOOKUP($AV36,'申込一覧表'!$Z$5:$AF$147,7,0))</f>
      </c>
      <c r="AY36" s="8">
        <f>IF(ISERROR(VLOOKUP($AV36,'申込一覧表'!$Z$5:$AG$147,8,0)),"",VLOOKUP($AV36,'申込一覧表'!$Z$5:$AG$147,8,0))</f>
      </c>
      <c r="AZ36" s="8">
        <f>IF(ISERROR(VLOOKUP($AV36,'申込一覧表'!$Z$5:$AF$147,5,0)),"",VLOOKUP($AV36,'申込一覧表'!$Z$5:$AF$147,5,0))</f>
      </c>
      <c r="BA36" s="8">
        <f>IF(ISERROR(VLOOKUP($AV36,'申込一覧表'!$Z$5:$AH$147,9,0)),"",VLOOKUP($AV36,'申込一覧表'!$Z$5:$AH$147,9,0))</f>
      </c>
      <c r="BB36" s="8">
        <f t="shared" si="40"/>
        <v>0</v>
      </c>
      <c r="BC36" s="8">
        <f t="shared" si="40"/>
        <v>0</v>
      </c>
      <c r="BD36" s="8">
        <f t="shared" si="40"/>
        <v>0</v>
      </c>
      <c r="BE36" s="8">
        <f t="shared" si="40"/>
        <v>0</v>
      </c>
      <c r="BF36" s="8">
        <f t="shared" si="40"/>
        <v>0</v>
      </c>
      <c r="BG36" s="8">
        <f t="shared" si="40"/>
        <v>0</v>
      </c>
      <c r="BH36" s="8">
        <f t="shared" si="40"/>
        <v>0</v>
      </c>
      <c r="BI36" s="8">
        <f t="shared" si="40"/>
        <v>0</v>
      </c>
      <c r="BJ36" s="8">
        <f t="shared" si="40"/>
        <v>0</v>
      </c>
      <c r="BK36" s="8">
        <f t="shared" si="40"/>
        <v>0</v>
      </c>
      <c r="BL36" s="8">
        <f t="shared" si="40"/>
        <v>0</v>
      </c>
      <c r="BM36" s="8">
        <f t="shared" si="40"/>
        <v>0</v>
      </c>
    </row>
    <row r="37" spans="1:65" s="12" customFormat="1" ht="14.25" customHeight="1">
      <c r="A37" s="11">
        <f t="shared" si="18"/>
      </c>
      <c r="B37" s="11">
        <f t="shared" si="0"/>
      </c>
      <c r="C37" s="15">
        <f t="shared" si="1"/>
      </c>
      <c r="D37" s="41"/>
      <c r="E37" s="42"/>
      <c r="F37" s="41"/>
      <c r="G37" s="41"/>
      <c r="H37" s="41"/>
      <c r="I37" s="41"/>
      <c r="J37" s="16">
        <f t="shared" si="19"/>
      </c>
      <c r="K37" s="15">
        <f t="shared" si="2"/>
      </c>
      <c r="L37" s="15" t="str">
        <f t="shared" si="3"/>
        <v>999:99.99</v>
      </c>
      <c r="N37" s="14">
        <f t="shared" si="20"/>
      </c>
      <c r="O37" s="14">
        <f t="shared" si="4"/>
      </c>
      <c r="P37" s="14">
        <f t="shared" si="5"/>
      </c>
      <c r="Q37" s="14">
        <f t="shared" si="6"/>
      </c>
      <c r="R37" s="14">
        <f t="shared" si="7"/>
        <v>0</v>
      </c>
      <c r="S37" s="14">
        <f t="shared" si="8"/>
        <v>0</v>
      </c>
      <c r="T37" s="14">
        <f t="shared" si="9"/>
        <v>0</v>
      </c>
      <c r="U37" s="14">
        <f t="shared" si="10"/>
        <v>0</v>
      </c>
      <c r="V37" s="14">
        <f t="shared" si="11"/>
        <v>0</v>
      </c>
      <c r="W37" s="14">
        <f t="shared" si="21"/>
        <v>0</v>
      </c>
      <c r="X37" s="14">
        <f t="shared" si="22"/>
        <v>0</v>
      </c>
      <c r="Y37" s="14">
        <f t="shared" si="23"/>
        <v>0</v>
      </c>
      <c r="Z37" s="14">
        <f t="shared" si="24"/>
        <v>0</v>
      </c>
      <c r="AA37" s="14">
        <f t="shared" si="12"/>
        <v>0</v>
      </c>
      <c r="AB37" s="40">
        <f t="shared" si="30"/>
      </c>
      <c r="AC37" s="40">
        <f t="shared" si="31"/>
      </c>
      <c r="AD37" s="40">
        <f t="shared" si="32"/>
      </c>
      <c r="AE37" s="40">
        <f t="shared" si="33"/>
      </c>
      <c r="AF37" s="40">
        <f t="shared" si="34"/>
        <v>0</v>
      </c>
      <c r="AG37" s="40">
        <f t="shared" si="35"/>
        <v>0</v>
      </c>
      <c r="AH37" s="40">
        <f t="shared" si="36"/>
        <v>0</v>
      </c>
      <c r="AI37" s="40">
        <f t="shared" si="37"/>
        <v>0</v>
      </c>
      <c r="AJ37" s="40">
        <f t="shared" si="15"/>
        <v>0</v>
      </c>
      <c r="AK37" s="40">
        <f t="shared" si="16"/>
      </c>
      <c r="AL37" s="14">
        <f t="shared" si="17"/>
        <v>0</v>
      </c>
      <c r="AM37" s="14">
        <f t="shared" si="25"/>
      </c>
      <c r="AN37" s="14">
        <f t="shared" si="26"/>
      </c>
      <c r="AO37" s="14">
        <f t="shared" si="27"/>
      </c>
      <c r="AP37" s="14">
        <f t="shared" si="28"/>
      </c>
      <c r="AQ37" s="8"/>
      <c r="AR37" s="8"/>
      <c r="AV37" s="8">
        <v>31</v>
      </c>
      <c r="AW37" s="8">
        <f>IF(ISERROR(VLOOKUP($AV37,'申込一覧表'!$Z$5:$AF$147,2,0)),"",VLOOKUP($AV37,'申込一覧表'!$Z$5:$AF$147,2,0))</f>
      </c>
      <c r="AX37" s="8">
        <f>IF(ISERROR(VLOOKUP($AV37,'申込一覧表'!$Z$5:$AF$147,7,0)),"",VLOOKUP($AV37,'申込一覧表'!$Z$5:$AF$147,7,0))</f>
      </c>
      <c r="AY37" s="8">
        <f>IF(ISERROR(VLOOKUP($AV37,'申込一覧表'!$Z$5:$AG$147,8,0)),"",VLOOKUP($AV37,'申込一覧表'!$Z$5:$AG$147,8,0))</f>
      </c>
      <c r="AZ37" s="8">
        <f>IF(ISERROR(VLOOKUP($AV37,'申込一覧表'!$Z$5:$AF$147,5,0)),"",VLOOKUP($AV37,'申込一覧表'!$Z$5:$AF$147,5,0))</f>
      </c>
      <c r="BA37" s="8">
        <f>IF(ISERROR(VLOOKUP($AV37,'申込一覧表'!$Z$5:$AH$147,9,0)),"",VLOOKUP($AV37,'申込一覧表'!$Z$5:$AH$147,9,0))</f>
      </c>
      <c r="BB37" s="8">
        <f aca="true" t="shared" si="41" ref="BB37:BM46">COUNTIF($AB$6:$AE$65,BB$5&amp;$AW37)</f>
        <v>0</v>
      </c>
      <c r="BC37" s="8">
        <f t="shared" si="41"/>
        <v>0</v>
      </c>
      <c r="BD37" s="8">
        <f t="shared" si="41"/>
        <v>0</v>
      </c>
      <c r="BE37" s="8">
        <f t="shared" si="41"/>
        <v>0</v>
      </c>
      <c r="BF37" s="8">
        <f t="shared" si="41"/>
        <v>0</v>
      </c>
      <c r="BG37" s="8">
        <f t="shared" si="41"/>
        <v>0</v>
      </c>
      <c r="BH37" s="8">
        <f t="shared" si="41"/>
        <v>0</v>
      </c>
      <c r="BI37" s="8">
        <f t="shared" si="41"/>
        <v>0</v>
      </c>
      <c r="BJ37" s="8">
        <f t="shared" si="41"/>
        <v>0</v>
      </c>
      <c r="BK37" s="8">
        <f t="shared" si="41"/>
        <v>0</v>
      </c>
      <c r="BL37" s="8">
        <f t="shared" si="41"/>
        <v>0</v>
      </c>
      <c r="BM37" s="8">
        <f t="shared" si="41"/>
        <v>0</v>
      </c>
    </row>
    <row r="38" spans="1:65" ht="14.25" customHeight="1">
      <c r="A38" s="11">
        <f t="shared" si="18"/>
      </c>
      <c r="B38" s="11">
        <f aca="true" t="shared" si="42" ref="B38:B65">IF(D38="","",IF(V38=0,"男子",IF(V38=5,"女子",IF(V38=9,"混合","？？"))))</f>
      </c>
      <c r="C38" s="15">
        <f aca="true" t="shared" si="43" ref="C38:C65">IF(K38="","",IF(K38&lt;120,119,FLOOR(K38,40)))</f>
      </c>
      <c r="D38" s="41"/>
      <c r="E38" s="42"/>
      <c r="F38" s="41"/>
      <c r="G38" s="41"/>
      <c r="H38" s="41"/>
      <c r="I38" s="41"/>
      <c r="J38" s="16">
        <f t="shared" si="19"/>
      </c>
      <c r="K38" s="15">
        <f aca="true" t="shared" si="44" ref="K38:K65">IF(D38="","",SUM(W38:Z38))</f>
      </c>
      <c r="L38" s="15" t="str">
        <f aca="true" t="shared" si="45" ref="L38:L65">IF(E38="","999:99.99"," "&amp;LEFT(RIGHT("        "&amp;TEXT(E38,"0.00"),7),2)&amp;":"&amp;RIGHT(TEXT(E38,"0.00"),5))</f>
        <v>999:99.99</v>
      </c>
      <c r="N38" s="14">
        <f t="shared" si="20"/>
      </c>
      <c r="O38" s="14">
        <f aca="true" t="shared" si="46" ref="O38:O65">IF($D38="","",VLOOKUP($B38&amp;$D38,$AR$14:$AT$25,3,0))</f>
      </c>
      <c r="P38" s="14">
        <f aca="true" t="shared" si="47" ref="P38:P65">IF($D38="","",VLOOKUP($D38,$AR$7:$AT$10,2,0))</f>
      </c>
      <c r="Q38" s="14">
        <f aca="true" t="shared" si="48" ref="Q38:Q65">IF($D38="","",VLOOKUP($D38,$AR$7:$AT$10,3,0))</f>
      </c>
      <c r="R38" s="14">
        <f aca="true" t="shared" si="49" ref="R38:R65">IF(F38="",0,VLOOKUP(F38,$AW$7:$AZ$106,4,0))</f>
        <v>0</v>
      </c>
      <c r="S38" s="14">
        <f aca="true" t="shared" si="50" ref="S38:S65">IF(G38="",0,VLOOKUP(G38,$AW$7:$AZ$106,4,0))</f>
        <v>0</v>
      </c>
      <c r="T38" s="14">
        <f aca="true" t="shared" si="51" ref="T38:T65">IF(H38="",0,VLOOKUP(H38,$AW$7:$AZ$106,4,0))</f>
        <v>0</v>
      </c>
      <c r="U38" s="14">
        <f aca="true" t="shared" si="52" ref="U38:U65">IF(I38="",0,VLOOKUP(I38,$AW$7:$AZ$106,4,0))</f>
        <v>0</v>
      </c>
      <c r="V38" s="14">
        <f aca="true" t="shared" si="53" ref="V38:V65">IF(SUM(R38:U38)=0,0,IF(SUM(R38:U38)=20,5,IF(SUM(R38:U38)=10,9,3)))</f>
        <v>0</v>
      </c>
      <c r="W38" s="14">
        <f t="shared" si="21"/>
        <v>0</v>
      </c>
      <c r="X38" s="14">
        <f t="shared" si="22"/>
        <v>0</v>
      </c>
      <c r="Y38" s="14">
        <f t="shared" si="23"/>
        <v>0</v>
      </c>
      <c r="Z38" s="14">
        <f t="shared" si="24"/>
        <v>0</v>
      </c>
      <c r="AA38" s="14">
        <f aca="true" t="shared" si="54" ref="AA38:AA65">IF(SUM(W38:Z38)=0,0,IF(SUM(W38:Z38)=20,5,IF(SUM(W38:Z38)=10,9,3)))</f>
        <v>0</v>
      </c>
      <c r="AB38" s="40">
        <f t="shared" si="30"/>
      </c>
      <c r="AC38" s="40">
        <f t="shared" si="31"/>
      </c>
      <c r="AD38" s="40">
        <f t="shared" si="32"/>
      </c>
      <c r="AE38" s="40">
        <f t="shared" si="33"/>
      </c>
      <c r="AF38" s="40">
        <f t="shared" si="34"/>
        <v>0</v>
      </c>
      <c r="AG38" s="40">
        <f t="shared" si="35"/>
        <v>0</v>
      </c>
      <c r="AH38" s="40">
        <f t="shared" si="36"/>
        <v>0</v>
      </c>
      <c r="AI38" s="40">
        <f t="shared" si="37"/>
        <v>0</v>
      </c>
      <c r="AJ38" s="40">
        <f aca="true" t="shared" si="55" ref="AJ38:AJ65">IF(OR(AF38&gt;1,AG38&gt;1,AH38&gt;1,AI38&gt;1),1,0)</f>
        <v>0</v>
      </c>
      <c r="AK38" s="40">
        <f aca="true" t="shared" si="56" ref="AK38:AK65">IF(D38="","",TEXT(N38,"00")&amp;C38)</f>
      </c>
      <c r="AL38" s="14">
        <f aca="true" t="shared" si="57" ref="AL38:AL65">IF(AK38="",0,COUNTIF($AK$6:$AK$65,AK38))</f>
        <v>0</v>
      </c>
      <c r="AM38" s="14">
        <f t="shared" si="25"/>
      </c>
      <c r="AN38" s="14">
        <f t="shared" si="26"/>
      </c>
      <c r="AO38" s="14">
        <f t="shared" si="27"/>
      </c>
      <c r="AP38" s="14">
        <f t="shared" si="28"/>
      </c>
      <c r="AV38" s="8">
        <v>32</v>
      </c>
      <c r="AW38" s="8">
        <f>IF(ISERROR(VLOOKUP($AV38,'申込一覧表'!$Z$5:$AF$147,2,0)),"",VLOOKUP($AV38,'申込一覧表'!$Z$5:$AF$147,2,0))</f>
      </c>
      <c r="AX38" s="8">
        <f>IF(ISERROR(VLOOKUP($AV38,'申込一覧表'!$Z$5:$AF$147,7,0)),"",VLOOKUP($AV38,'申込一覧表'!$Z$5:$AF$147,7,0))</f>
      </c>
      <c r="AY38" s="8">
        <f>IF(ISERROR(VLOOKUP($AV38,'申込一覧表'!$Z$5:$AG$147,8,0)),"",VLOOKUP($AV38,'申込一覧表'!$Z$5:$AG$147,8,0))</f>
      </c>
      <c r="AZ38" s="8">
        <f>IF(ISERROR(VLOOKUP($AV38,'申込一覧表'!$Z$5:$AF$147,5,0)),"",VLOOKUP($AV38,'申込一覧表'!$Z$5:$AF$147,5,0))</f>
      </c>
      <c r="BA38" s="8">
        <f>IF(ISERROR(VLOOKUP($AV38,'申込一覧表'!$Z$5:$AH$147,9,0)),"",VLOOKUP($AV38,'申込一覧表'!$Z$5:$AH$147,9,0))</f>
      </c>
      <c r="BB38" s="8">
        <f t="shared" si="41"/>
        <v>0</v>
      </c>
      <c r="BC38" s="8">
        <f t="shared" si="41"/>
        <v>0</v>
      </c>
      <c r="BD38" s="8">
        <f t="shared" si="41"/>
        <v>0</v>
      </c>
      <c r="BE38" s="8">
        <f t="shared" si="41"/>
        <v>0</v>
      </c>
      <c r="BF38" s="8">
        <f t="shared" si="41"/>
        <v>0</v>
      </c>
      <c r="BG38" s="8">
        <f t="shared" si="41"/>
        <v>0</v>
      </c>
      <c r="BH38" s="8">
        <f t="shared" si="41"/>
        <v>0</v>
      </c>
      <c r="BI38" s="8">
        <f t="shared" si="41"/>
        <v>0</v>
      </c>
      <c r="BJ38" s="8">
        <f t="shared" si="41"/>
        <v>0</v>
      </c>
      <c r="BK38" s="8">
        <f t="shared" si="41"/>
        <v>0</v>
      </c>
      <c r="BL38" s="8">
        <f t="shared" si="41"/>
        <v>0</v>
      </c>
      <c r="BM38" s="8">
        <f t="shared" si="41"/>
        <v>0</v>
      </c>
    </row>
    <row r="39" spans="1:65" ht="14.25" customHeight="1">
      <c r="A39" s="11">
        <f aca="true" t="shared" si="58" ref="A39:A65">IF(F39="","",A38+1)</f>
      </c>
      <c r="B39" s="11">
        <f t="shared" si="42"/>
      </c>
      <c r="C39" s="15">
        <f t="shared" si="43"/>
      </c>
      <c r="D39" s="41"/>
      <c r="E39" s="42"/>
      <c r="F39" s="41"/>
      <c r="G39" s="41"/>
      <c r="H39" s="41"/>
      <c r="I39" s="41"/>
      <c r="J39" s="16">
        <f t="shared" si="19"/>
      </c>
      <c r="K39" s="15">
        <f t="shared" si="44"/>
      </c>
      <c r="L39" s="15" t="str">
        <f t="shared" si="45"/>
        <v>999:99.99</v>
      </c>
      <c r="N39" s="14">
        <f aca="true" t="shared" si="59" ref="N39:N65">IF(D39="","",VLOOKUP(B39&amp;D39,$AR$14:$AS$25,2,0))</f>
      </c>
      <c r="O39" s="14">
        <f t="shared" si="46"/>
      </c>
      <c r="P39" s="14">
        <f t="shared" si="47"/>
      </c>
      <c r="Q39" s="14">
        <f t="shared" si="48"/>
      </c>
      <c r="R39" s="14">
        <f t="shared" si="49"/>
        <v>0</v>
      </c>
      <c r="S39" s="14">
        <f t="shared" si="50"/>
        <v>0</v>
      </c>
      <c r="T39" s="14">
        <f t="shared" si="51"/>
        <v>0</v>
      </c>
      <c r="U39" s="14">
        <f t="shared" si="52"/>
        <v>0</v>
      </c>
      <c r="V39" s="14">
        <f t="shared" si="53"/>
        <v>0</v>
      </c>
      <c r="W39" s="14">
        <f aca="true" t="shared" si="60" ref="W39:W65">IF(F39="",0,VLOOKUP(F39,$AW$7:$AZ$106,3,0))</f>
        <v>0</v>
      </c>
      <c r="X39" s="14">
        <f aca="true" t="shared" si="61" ref="X39:X65">IF(G39="",0,VLOOKUP(G39,$AW$7:$AZ$106,3,0))</f>
        <v>0</v>
      </c>
      <c r="Y39" s="14">
        <f aca="true" t="shared" si="62" ref="Y39:Y65">IF(H39="",0,VLOOKUP(H39,$AW$7:$AZ$106,3,0))</f>
        <v>0</v>
      </c>
      <c r="Z39" s="14">
        <f aca="true" t="shared" si="63" ref="Z39:Z65">IF(I39="",0,VLOOKUP(I39,$AW$7:$AZ$106,3,0))</f>
        <v>0</v>
      </c>
      <c r="AA39" s="14">
        <f t="shared" si="54"/>
        <v>0</v>
      </c>
      <c r="AB39" s="40">
        <f t="shared" si="30"/>
      </c>
      <c r="AC39" s="40">
        <f t="shared" si="31"/>
      </c>
      <c r="AD39" s="40">
        <f t="shared" si="32"/>
      </c>
      <c r="AE39" s="40">
        <f t="shared" si="33"/>
      </c>
      <c r="AF39" s="40">
        <f t="shared" si="34"/>
        <v>0</v>
      </c>
      <c r="AG39" s="40">
        <f t="shared" si="35"/>
        <v>0</v>
      </c>
      <c r="AH39" s="40">
        <f t="shared" si="36"/>
        <v>0</v>
      </c>
      <c r="AI39" s="40">
        <f t="shared" si="37"/>
        <v>0</v>
      </c>
      <c r="AJ39" s="40">
        <f t="shared" si="55"/>
        <v>0</v>
      </c>
      <c r="AK39" s="40">
        <f t="shared" si="56"/>
      </c>
      <c r="AL39" s="14">
        <f t="shared" si="57"/>
        <v>0</v>
      </c>
      <c r="AM39" s="14">
        <f t="shared" si="25"/>
      </c>
      <c r="AN39" s="14">
        <f t="shared" si="26"/>
      </c>
      <c r="AO39" s="14">
        <f t="shared" si="27"/>
      </c>
      <c r="AP39" s="14">
        <f t="shared" si="28"/>
      </c>
      <c r="AV39" s="8">
        <v>33</v>
      </c>
      <c r="AW39" s="8">
        <f>IF(ISERROR(VLOOKUP($AV39,'申込一覧表'!$Z$5:$AF$147,2,0)),"",VLOOKUP($AV39,'申込一覧表'!$Z$5:$AF$147,2,0))</f>
      </c>
      <c r="AX39" s="8">
        <f>IF(ISERROR(VLOOKUP($AV39,'申込一覧表'!$Z$5:$AF$147,7,0)),"",VLOOKUP($AV39,'申込一覧表'!$Z$5:$AF$147,7,0))</f>
      </c>
      <c r="AY39" s="8">
        <f>IF(ISERROR(VLOOKUP($AV39,'申込一覧表'!$Z$5:$AG$147,8,0)),"",VLOOKUP($AV39,'申込一覧表'!$Z$5:$AG$147,8,0))</f>
      </c>
      <c r="AZ39" s="8">
        <f>IF(ISERROR(VLOOKUP($AV39,'申込一覧表'!$Z$5:$AF$147,5,0)),"",VLOOKUP($AV39,'申込一覧表'!$Z$5:$AF$147,5,0))</f>
      </c>
      <c r="BA39" s="8">
        <f>IF(ISERROR(VLOOKUP($AV39,'申込一覧表'!$Z$5:$AH$147,9,0)),"",VLOOKUP($AV39,'申込一覧表'!$Z$5:$AH$147,9,0))</f>
      </c>
      <c r="BB39" s="8">
        <f t="shared" si="41"/>
        <v>0</v>
      </c>
      <c r="BC39" s="8">
        <f t="shared" si="41"/>
        <v>0</v>
      </c>
      <c r="BD39" s="8">
        <f t="shared" si="41"/>
        <v>0</v>
      </c>
      <c r="BE39" s="8">
        <f t="shared" si="41"/>
        <v>0</v>
      </c>
      <c r="BF39" s="8">
        <f t="shared" si="41"/>
        <v>0</v>
      </c>
      <c r="BG39" s="8">
        <f t="shared" si="41"/>
        <v>0</v>
      </c>
      <c r="BH39" s="8">
        <f t="shared" si="41"/>
        <v>0</v>
      </c>
      <c r="BI39" s="8">
        <f t="shared" si="41"/>
        <v>0</v>
      </c>
      <c r="BJ39" s="8">
        <f t="shared" si="41"/>
        <v>0</v>
      </c>
      <c r="BK39" s="8">
        <f t="shared" si="41"/>
        <v>0</v>
      </c>
      <c r="BL39" s="8">
        <f t="shared" si="41"/>
        <v>0</v>
      </c>
      <c r="BM39" s="8">
        <f t="shared" si="41"/>
        <v>0</v>
      </c>
    </row>
    <row r="40" spans="1:65" ht="14.25" customHeight="1">
      <c r="A40" s="11">
        <f t="shared" si="58"/>
      </c>
      <c r="B40" s="11">
        <f t="shared" si="42"/>
      </c>
      <c r="C40" s="15">
        <f t="shared" si="43"/>
      </c>
      <c r="D40" s="41"/>
      <c r="E40" s="42"/>
      <c r="F40" s="41"/>
      <c r="G40" s="41"/>
      <c r="H40" s="41"/>
      <c r="I40" s="41"/>
      <c r="J40" s="16">
        <f t="shared" si="19"/>
      </c>
      <c r="K40" s="15">
        <f t="shared" si="44"/>
      </c>
      <c r="L40" s="15" t="str">
        <f t="shared" si="45"/>
        <v>999:99.99</v>
      </c>
      <c r="N40" s="14">
        <f t="shared" si="59"/>
      </c>
      <c r="O40" s="14">
        <f t="shared" si="46"/>
      </c>
      <c r="P40" s="14">
        <f t="shared" si="47"/>
      </c>
      <c r="Q40" s="14">
        <f t="shared" si="48"/>
      </c>
      <c r="R40" s="14">
        <f t="shared" si="49"/>
        <v>0</v>
      </c>
      <c r="S40" s="14">
        <f t="shared" si="50"/>
        <v>0</v>
      </c>
      <c r="T40" s="14">
        <f t="shared" si="51"/>
        <v>0</v>
      </c>
      <c r="U40" s="14">
        <f t="shared" si="52"/>
        <v>0</v>
      </c>
      <c r="V40" s="14">
        <f t="shared" si="53"/>
        <v>0</v>
      </c>
      <c r="W40" s="14">
        <f t="shared" si="60"/>
        <v>0</v>
      </c>
      <c r="X40" s="14">
        <f t="shared" si="61"/>
        <v>0</v>
      </c>
      <c r="Y40" s="14">
        <f t="shared" si="62"/>
        <v>0</v>
      </c>
      <c r="Z40" s="14">
        <f t="shared" si="63"/>
        <v>0</v>
      </c>
      <c r="AA40" s="14">
        <f t="shared" si="54"/>
        <v>0</v>
      </c>
      <c r="AB40" s="40">
        <f t="shared" si="30"/>
      </c>
      <c r="AC40" s="40">
        <f t="shared" si="31"/>
      </c>
      <c r="AD40" s="40">
        <f t="shared" si="32"/>
      </c>
      <c r="AE40" s="40">
        <f t="shared" si="33"/>
      </c>
      <c r="AF40" s="40">
        <f t="shared" si="34"/>
        <v>0</v>
      </c>
      <c r="AG40" s="40">
        <f t="shared" si="35"/>
        <v>0</v>
      </c>
      <c r="AH40" s="40">
        <f t="shared" si="36"/>
        <v>0</v>
      </c>
      <c r="AI40" s="40">
        <f t="shared" si="37"/>
        <v>0</v>
      </c>
      <c r="AJ40" s="40">
        <f t="shared" si="55"/>
        <v>0</v>
      </c>
      <c r="AK40" s="40">
        <f t="shared" si="56"/>
      </c>
      <c r="AL40" s="14">
        <f t="shared" si="57"/>
        <v>0</v>
      </c>
      <c r="AM40" s="14">
        <f t="shared" si="25"/>
      </c>
      <c r="AN40" s="14">
        <f t="shared" si="26"/>
      </c>
      <c r="AO40" s="14">
        <f t="shared" si="27"/>
      </c>
      <c r="AP40" s="14">
        <f t="shared" si="28"/>
      </c>
      <c r="AV40" s="8">
        <v>34</v>
      </c>
      <c r="AW40" s="8">
        <f>IF(ISERROR(VLOOKUP($AV40,'申込一覧表'!$Z$5:$AF$147,2,0)),"",VLOOKUP($AV40,'申込一覧表'!$Z$5:$AF$147,2,0))</f>
      </c>
      <c r="AX40" s="8">
        <f>IF(ISERROR(VLOOKUP($AV40,'申込一覧表'!$Z$5:$AF$147,7,0)),"",VLOOKUP($AV40,'申込一覧表'!$Z$5:$AF$147,7,0))</f>
      </c>
      <c r="AY40" s="8">
        <f>IF(ISERROR(VLOOKUP($AV40,'申込一覧表'!$Z$5:$AG$147,8,0)),"",VLOOKUP($AV40,'申込一覧表'!$Z$5:$AG$147,8,0))</f>
      </c>
      <c r="AZ40" s="8">
        <f>IF(ISERROR(VLOOKUP($AV40,'申込一覧表'!$Z$5:$AF$147,5,0)),"",VLOOKUP($AV40,'申込一覧表'!$Z$5:$AF$147,5,0))</f>
      </c>
      <c r="BA40" s="8">
        <f>IF(ISERROR(VLOOKUP($AV40,'申込一覧表'!$Z$5:$AH$147,9,0)),"",VLOOKUP($AV40,'申込一覧表'!$Z$5:$AH$147,9,0))</f>
      </c>
      <c r="BB40" s="8">
        <f t="shared" si="41"/>
        <v>0</v>
      </c>
      <c r="BC40" s="8">
        <f t="shared" si="41"/>
        <v>0</v>
      </c>
      <c r="BD40" s="8">
        <f t="shared" si="41"/>
        <v>0</v>
      </c>
      <c r="BE40" s="8">
        <f t="shared" si="41"/>
        <v>0</v>
      </c>
      <c r="BF40" s="8">
        <f t="shared" si="41"/>
        <v>0</v>
      </c>
      <c r="BG40" s="8">
        <f t="shared" si="41"/>
        <v>0</v>
      </c>
      <c r="BH40" s="8">
        <f t="shared" si="41"/>
        <v>0</v>
      </c>
      <c r="BI40" s="8">
        <f t="shared" si="41"/>
        <v>0</v>
      </c>
      <c r="BJ40" s="8">
        <f t="shared" si="41"/>
        <v>0</v>
      </c>
      <c r="BK40" s="8">
        <f t="shared" si="41"/>
        <v>0</v>
      </c>
      <c r="BL40" s="8">
        <f t="shared" si="41"/>
        <v>0</v>
      </c>
      <c r="BM40" s="8">
        <f t="shared" si="41"/>
        <v>0</v>
      </c>
    </row>
    <row r="41" spans="1:65" ht="14.25" customHeight="1">
      <c r="A41" s="11">
        <f t="shared" si="58"/>
      </c>
      <c r="B41" s="11">
        <f t="shared" si="42"/>
      </c>
      <c r="C41" s="15">
        <f t="shared" si="43"/>
      </c>
      <c r="D41" s="41"/>
      <c r="E41" s="42"/>
      <c r="F41" s="41"/>
      <c r="G41" s="41"/>
      <c r="H41" s="41"/>
      <c r="I41" s="41"/>
      <c r="J41" s="16">
        <f t="shared" si="19"/>
      </c>
      <c r="K41" s="15">
        <f t="shared" si="44"/>
      </c>
      <c r="L41" s="15" t="str">
        <f t="shared" si="45"/>
        <v>999:99.99</v>
      </c>
      <c r="N41" s="14">
        <f t="shared" si="59"/>
      </c>
      <c r="O41" s="14">
        <f t="shared" si="46"/>
      </c>
      <c r="P41" s="14">
        <f t="shared" si="47"/>
      </c>
      <c r="Q41" s="14">
        <f t="shared" si="48"/>
      </c>
      <c r="R41" s="14">
        <f t="shared" si="49"/>
        <v>0</v>
      </c>
      <c r="S41" s="14">
        <f t="shared" si="50"/>
        <v>0</v>
      </c>
      <c r="T41" s="14">
        <f t="shared" si="51"/>
        <v>0</v>
      </c>
      <c r="U41" s="14">
        <f t="shared" si="52"/>
        <v>0</v>
      </c>
      <c r="V41" s="14">
        <f t="shared" si="53"/>
        <v>0</v>
      </c>
      <c r="W41" s="14">
        <f t="shared" si="60"/>
        <v>0</v>
      </c>
      <c r="X41" s="14">
        <f t="shared" si="61"/>
        <v>0</v>
      </c>
      <c r="Y41" s="14">
        <f t="shared" si="62"/>
        <v>0</v>
      </c>
      <c r="Z41" s="14">
        <f t="shared" si="63"/>
        <v>0</v>
      </c>
      <c r="AA41" s="14">
        <f t="shared" si="54"/>
        <v>0</v>
      </c>
      <c r="AB41" s="40">
        <f t="shared" si="30"/>
      </c>
      <c r="AC41" s="40">
        <f t="shared" si="31"/>
      </c>
      <c r="AD41" s="40">
        <f t="shared" si="32"/>
      </c>
      <c r="AE41" s="40">
        <f t="shared" si="33"/>
      </c>
      <c r="AF41" s="40">
        <f t="shared" si="34"/>
        <v>0</v>
      </c>
      <c r="AG41" s="40">
        <f t="shared" si="35"/>
        <v>0</v>
      </c>
      <c r="AH41" s="40">
        <f t="shared" si="36"/>
        <v>0</v>
      </c>
      <c r="AI41" s="40">
        <f t="shared" si="37"/>
        <v>0</v>
      </c>
      <c r="AJ41" s="40">
        <f t="shared" si="55"/>
        <v>0</v>
      </c>
      <c r="AK41" s="40">
        <f t="shared" si="56"/>
      </c>
      <c r="AL41" s="14">
        <f t="shared" si="57"/>
        <v>0</v>
      </c>
      <c r="AM41" s="14">
        <f t="shared" si="25"/>
      </c>
      <c r="AN41" s="14">
        <f t="shared" si="26"/>
      </c>
      <c r="AO41" s="14">
        <f t="shared" si="27"/>
      </c>
      <c r="AP41" s="14">
        <f t="shared" si="28"/>
      </c>
      <c r="AQ41" s="13"/>
      <c r="AV41" s="8">
        <v>35</v>
      </c>
      <c r="AW41" s="8">
        <f>IF(ISERROR(VLOOKUP($AV41,'申込一覧表'!$Z$5:$AF$147,2,0)),"",VLOOKUP($AV41,'申込一覧表'!$Z$5:$AF$147,2,0))</f>
      </c>
      <c r="AX41" s="8">
        <f>IF(ISERROR(VLOOKUP($AV41,'申込一覧表'!$Z$5:$AF$147,7,0)),"",VLOOKUP($AV41,'申込一覧表'!$Z$5:$AF$147,7,0))</f>
      </c>
      <c r="AY41" s="8">
        <f>IF(ISERROR(VLOOKUP($AV41,'申込一覧表'!$Z$5:$AG$147,8,0)),"",VLOOKUP($AV41,'申込一覧表'!$Z$5:$AG$147,8,0))</f>
      </c>
      <c r="AZ41" s="8">
        <f>IF(ISERROR(VLOOKUP($AV41,'申込一覧表'!$Z$5:$AF$147,5,0)),"",VLOOKUP($AV41,'申込一覧表'!$Z$5:$AF$147,5,0))</f>
      </c>
      <c r="BA41" s="8">
        <f>IF(ISERROR(VLOOKUP($AV41,'申込一覧表'!$Z$5:$AH$147,9,0)),"",VLOOKUP($AV41,'申込一覧表'!$Z$5:$AH$147,9,0))</f>
      </c>
      <c r="BB41" s="8">
        <f t="shared" si="41"/>
        <v>0</v>
      </c>
      <c r="BC41" s="8">
        <f t="shared" si="41"/>
        <v>0</v>
      </c>
      <c r="BD41" s="8">
        <f t="shared" si="41"/>
        <v>0</v>
      </c>
      <c r="BE41" s="8">
        <f t="shared" si="41"/>
        <v>0</v>
      </c>
      <c r="BF41" s="8">
        <f t="shared" si="41"/>
        <v>0</v>
      </c>
      <c r="BG41" s="8">
        <f t="shared" si="41"/>
        <v>0</v>
      </c>
      <c r="BH41" s="8">
        <f t="shared" si="41"/>
        <v>0</v>
      </c>
      <c r="BI41" s="8">
        <f t="shared" si="41"/>
        <v>0</v>
      </c>
      <c r="BJ41" s="8">
        <f t="shared" si="41"/>
        <v>0</v>
      </c>
      <c r="BK41" s="8">
        <f t="shared" si="41"/>
        <v>0</v>
      </c>
      <c r="BL41" s="8">
        <f t="shared" si="41"/>
        <v>0</v>
      </c>
      <c r="BM41" s="8">
        <f t="shared" si="41"/>
        <v>0</v>
      </c>
    </row>
    <row r="42" spans="1:65" ht="14.25" customHeight="1">
      <c r="A42" s="11">
        <f t="shared" si="58"/>
      </c>
      <c r="B42" s="11">
        <f t="shared" si="42"/>
      </c>
      <c r="C42" s="15">
        <f t="shared" si="43"/>
      </c>
      <c r="D42" s="41"/>
      <c r="E42" s="42"/>
      <c r="F42" s="41"/>
      <c r="G42" s="41"/>
      <c r="H42" s="41"/>
      <c r="I42" s="41"/>
      <c r="J42" s="16">
        <f t="shared" si="19"/>
      </c>
      <c r="K42" s="15">
        <f t="shared" si="44"/>
      </c>
      <c r="L42" s="15" t="str">
        <f t="shared" si="45"/>
        <v>999:99.99</v>
      </c>
      <c r="N42" s="14">
        <f t="shared" si="59"/>
      </c>
      <c r="O42" s="14">
        <f t="shared" si="46"/>
      </c>
      <c r="P42" s="14">
        <f t="shared" si="47"/>
      </c>
      <c r="Q42" s="14">
        <f t="shared" si="48"/>
      </c>
      <c r="R42" s="14">
        <f t="shared" si="49"/>
        <v>0</v>
      </c>
      <c r="S42" s="14">
        <f t="shared" si="50"/>
        <v>0</v>
      </c>
      <c r="T42" s="14">
        <f t="shared" si="51"/>
        <v>0</v>
      </c>
      <c r="U42" s="14">
        <f t="shared" si="52"/>
        <v>0</v>
      </c>
      <c r="V42" s="14">
        <f t="shared" si="53"/>
        <v>0</v>
      </c>
      <c r="W42" s="14">
        <f t="shared" si="60"/>
        <v>0</v>
      </c>
      <c r="X42" s="14">
        <f t="shared" si="61"/>
        <v>0</v>
      </c>
      <c r="Y42" s="14">
        <f t="shared" si="62"/>
        <v>0</v>
      </c>
      <c r="Z42" s="14">
        <f t="shared" si="63"/>
        <v>0</v>
      </c>
      <c r="AA42" s="14">
        <f t="shared" si="54"/>
        <v>0</v>
      </c>
      <c r="AB42" s="40">
        <f t="shared" si="30"/>
      </c>
      <c r="AC42" s="40">
        <f t="shared" si="31"/>
      </c>
      <c r="AD42" s="40">
        <f t="shared" si="32"/>
      </c>
      <c r="AE42" s="40">
        <f t="shared" si="33"/>
      </c>
      <c r="AF42" s="40">
        <f t="shared" si="34"/>
        <v>0</v>
      </c>
      <c r="AG42" s="40">
        <f t="shared" si="35"/>
        <v>0</v>
      </c>
      <c r="AH42" s="40">
        <f t="shared" si="36"/>
        <v>0</v>
      </c>
      <c r="AI42" s="40">
        <f t="shared" si="37"/>
        <v>0</v>
      </c>
      <c r="AJ42" s="40">
        <f t="shared" si="55"/>
        <v>0</v>
      </c>
      <c r="AK42" s="40">
        <f t="shared" si="56"/>
      </c>
      <c r="AL42" s="14">
        <f t="shared" si="57"/>
        <v>0</v>
      </c>
      <c r="AM42" s="14">
        <f t="shared" si="25"/>
      </c>
      <c r="AN42" s="14">
        <f t="shared" si="26"/>
      </c>
      <c r="AO42" s="14">
        <f t="shared" si="27"/>
      </c>
      <c r="AP42" s="14">
        <f t="shared" si="28"/>
      </c>
      <c r="AQ42" s="12"/>
      <c r="AR42" s="13"/>
      <c r="AV42" s="8">
        <v>36</v>
      </c>
      <c r="AW42" s="8">
        <f>IF(ISERROR(VLOOKUP($AV42,'申込一覧表'!$Z$5:$AF$147,2,0)),"",VLOOKUP($AV42,'申込一覧表'!$Z$5:$AF$147,2,0))</f>
      </c>
      <c r="AX42" s="8">
        <f>IF(ISERROR(VLOOKUP($AV42,'申込一覧表'!$Z$5:$AF$147,7,0)),"",VLOOKUP($AV42,'申込一覧表'!$Z$5:$AF$147,7,0))</f>
      </c>
      <c r="AY42" s="8">
        <f>IF(ISERROR(VLOOKUP($AV42,'申込一覧表'!$Z$5:$AG$147,8,0)),"",VLOOKUP($AV42,'申込一覧表'!$Z$5:$AG$147,8,0))</f>
      </c>
      <c r="AZ42" s="8">
        <f>IF(ISERROR(VLOOKUP($AV42,'申込一覧表'!$Z$5:$AF$147,5,0)),"",VLOOKUP($AV42,'申込一覧表'!$Z$5:$AF$147,5,0))</f>
      </c>
      <c r="BA42" s="8">
        <f>IF(ISERROR(VLOOKUP($AV42,'申込一覧表'!$Z$5:$AH$147,9,0)),"",VLOOKUP($AV42,'申込一覧表'!$Z$5:$AH$147,9,0))</f>
      </c>
      <c r="BB42" s="8">
        <f t="shared" si="41"/>
        <v>0</v>
      </c>
      <c r="BC42" s="8">
        <f t="shared" si="41"/>
        <v>0</v>
      </c>
      <c r="BD42" s="8">
        <f t="shared" si="41"/>
        <v>0</v>
      </c>
      <c r="BE42" s="8">
        <f t="shared" si="41"/>
        <v>0</v>
      </c>
      <c r="BF42" s="8">
        <f t="shared" si="41"/>
        <v>0</v>
      </c>
      <c r="BG42" s="8">
        <f t="shared" si="41"/>
        <v>0</v>
      </c>
      <c r="BH42" s="8">
        <f t="shared" si="41"/>
        <v>0</v>
      </c>
      <c r="BI42" s="8">
        <f t="shared" si="41"/>
        <v>0</v>
      </c>
      <c r="BJ42" s="8">
        <f t="shared" si="41"/>
        <v>0</v>
      </c>
      <c r="BK42" s="8">
        <f t="shared" si="41"/>
        <v>0</v>
      </c>
      <c r="BL42" s="8">
        <f t="shared" si="41"/>
        <v>0</v>
      </c>
      <c r="BM42" s="8">
        <f t="shared" si="41"/>
        <v>0</v>
      </c>
    </row>
    <row r="43" spans="1:65" ht="14.25" customHeight="1">
      <c r="A43" s="11">
        <f t="shared" si="58"/>
      </c>
      <c r="B43" s="11">
        <f t="shared" si="42"/>
      </c>
      <c r="C43" s="15">
        <f t="shared" si="43"/>
      </c>
      <c r="D43" s="41"/>
      <c r="E43" s="42"/>
      <c r="F43" s="41"/>
      <c r="G43" s="41"/>
      <c r="H43" s="41"/>
      <c r="I43" s="41"/>
      <c r="J43" s="16">
        <f t="shared" si="19"/>
      </c>
      <c r="K43" s="15">
        <f t="shared" si="44"/>
      </c>
      <c r="L43" s="15" t="str">
        <f t="shared" si="45"/>
        <v>999:99.99</v>
      </c>
      <c r="N43" s="14">
        <f t="shared" si="59"/>
      </c>
      <c r="O43" s="14">
        <f t="shared" si="46"/>
      </c>
      <c r="P43" s="14">
        <f t="shared" si="47"/>
      </c>
      <c r="Q43" s="14">
        <f t="shared" si="48"/>
      </c>
      <c r="R43" s="14">
        <f t="shared" si="49"/>
        <v>0</v>
      </c>
      <c r="S43" s="14">
        <f t="shared" si="50"/>
        <v>0</v>
      </c>
      <c r="T43" s="14">
        <f t="shared" si="51"/>
        <v>0</v>
      </c>
      <c r="U43" s="14">
        <f t="shared" si="52"/>
        <v>0</v>
      </c>
      <c r="V43" s="14">
        <f t="shared" si="53"/>
        <v>0</v>
      </c>
      <c r="W43" s="14">
        <f t="shared" si="60"/>
        <v>0</v>
      </c>
      <c r="X43" s="14">
        <f t="shared" si="61"/>
        <v>0</v>
      </c>
      <c r="Y43" s="14">
        <f t="shared" si="62"/>
        <v>0</v>
      </c>
      <c r="Z43" s="14">
        <f t="shared" si="63"/>
        <v>0</v>
      </c>
      <c r="AA43" s="14">
        <f t="shared" si="54"/>
        <v>0</v>
      </c>
      <c r="AB43" s="40">
        <f t="shared" si="30"/>
      </c>
      <c r="AC43" s="40">
        <f t="shared" si="31"/>
      </c>
      <c r="AD43" s="40">
        <f t="shared" si="32"/>
      </c>
      <c r="AE43" s="40">
        <f t="shared" si="33"/>
      </c>
      <c r="AF43" s="40">
        <f t="shared" si="34"/>
        <v>0</v>
      </c>
      <c r="AG43" s="40">
        <f t="shared" si="35"/>
        <v>0</v>
      </c>
      <c r="AH43" s="40">
        <f t="shared" si="36"/>
        <v>0</v>
      </c>
      <c r="AI43" s="40">
        <f t="shared" si="37"/>
        <v>0</v>
      </c>
      <c r="AJ43" s="40">
        <f t="shared" si="55"/>
        <v>0</v>
      </c>
      <c r="AK43" s="40">
        <f t="shared" si="56"/>
      </c>
      <c r="AL43" s="14">
        <f t="shared" si="57"/>
        <v>0</v>
      </c>
      <c r="AM43" s="14">
        <f t="shared" si="25"/>
      </c>
      <c r="AN43" s="14">
        <f t="shared" si="26"/>
      </c>
      <c r="AO43" s="14">
        <f t="shared" si="27"/>
      </c>
      <c r="AP43" s="14">
        <f t="shared" si="28"/>
      </c>
      <c r="AR43" s="12"/>
      <c r="AV43" s="8">
        <v>37</v>
      </c>
      <c r="AW43" s="8">
        <f>IF(ISERROR(VLOOKUP($AV43,'申込一覧表'!$Z$5:$AF$147,2,0)),"",VLOOKUP($AV43,'申込一覧表'!$Z$5:$AF$147,2,0))</f>
      </c>
      <c r="AX43" s="8">
        <f>IF(ISERROR(VLOOKUP($AV43,'申込一覧表'!$Z$5:$AF$147,7,0)),"",VLOOKUP($AV43,'申込一覧表'!$Z$5:$AF$147,7,0))</f>
      </c>
      <c r="AY43" s="8">
        <f>IF(ISERROR(VLOOKUP($AV43,'申込一覧表'!$Z$5:$AG$147,8,0)),"",VLOOKUP($AV43,'申込一覧表'!$Z$5:$AG$147,8,0))</f>
      </c>
      <c r="AZ43" s="8">
        <f>IF(ISERROR(VLOOKUP($AV43,'申込一覧表'!$Z$5:$AF$147,5,0)),"",VLOOKUP($AV43,'申込一覧表'!$Z$5:$AF$147,5,0))</f>
      </c>
      <c r="BA43" s="8">
        <f>IF(ISERROR(VLOOKUP($AV43,'申込一覧表'!$Z$5:$AH$147,9,0)),"",VLOOKUP($AV43,'申込一覧表'!$Z$5:$AH$147,9,0))</f>
      </c>
      <c r="BB43" s="8">
        <f t="shared" si="41"/>
        <v>0</v>
      </c>
      <c r="BC43" s="8">
        <f t="shared" si="41"/>
        <v>0</v>
      </c>
      <c r="BD43" s="8">
        <f t="shared" si="41"/>
        <v>0</v>
      </c>
      <c r="BE43" s="8">
        <f t="shared" si="41"/>
        <v>0</v>
      </c>
      <c r="BF43" s="8">
        <f t="shared" si="41"/>
        <v>0</v>
      </c>
      <c r="BG43" s="8">
        <f t="shared" si="41"/>
        <v>0</v>
      </c>
      <c r="BH43" s="8">
        <f t="shared" si="41"/>
        <v>0</v>
      </c>
      <c r="BI43" s="8">
        <f t="shared" si="41"/>
        <v>0</v>
      </c>
      <c r="BJ43" s="8">
        <f t="shared" si="41"/>
        <v>0</v>
      </c>
      <c r="BK43" s="8">
        <f t="shared" si="41"/>
        <v>0</v>
      </c>
      <c r="BL43" s="8">
        <f t="shared" si="41"/>
        <v>0</v>
      </c>
      <c r="BM43" s="8">
        <f t="shared" si="41"/>
        <v>0</v>
      </c>
    </row>
    <row r="44" spans="1:65" s="13" customFormat="1" ht="14.25" customHeight="1">
      <c r="A44" s="11">
        <f t="shared" si="58"/>
      </c>
      <c r="B44" s="11">
        <f t="shared" si="42"/>
      </c>
      <c r="C44" s="15">
        <f t="shared" si="43"/>
      </c>
      <c r="D44" s="41"/>
      <c r="E44" s="42"/>
      <c r="F44" s="41"/>
      <c r="G44" s="41"/>
      <c r="H44" s="41"/>
      <c r="I44" s="41"/>
      <c r="J44" s="16">
        <f t="shared" si="19"/>
      </c>
      <c r="K44" s="15">
        <f t="shared" si="44"/>
      </c>
      <c r="L44" s="15" t="str">
        <f t="shared" si="45"/>
        <v>999:99.99</v>
      </c>
      <c r="N44" s="14">
        <f t="shared" si="59"/>
      </c>
      <c r="O44" s="14">
        <f t="shared" si="46"/>
      </c>
      <c r="P44" s="14">
        <f t="shared" si="47"/>
      </c>
      <c r="Q44" s="14">
        <f t="shared" si="48"/>
      </c>
      <c r="R44" s="14">
        <f t="shared" si="49"/>
        <v>0</v>
      </c>
      <c r="S44" s="14">
        <f t="shared" si="50"/>
        <v>0</v>
      </c>
      <c r="T44" s="14">
        <f t="shared" si="51"/>
        <v>0</v>
      </c>
      <c r="U44" s="14">
        <f t="shared" si="52"/>
        <v>0</v>
      </c>
      <c r="V44" s="14">
        <f t="shared" si="53"/>
        <v>0</v>
      </c>
      <c r="W44" s="14">
        <f t="shared" si="60"/>
        <v>0</v>
      </c>
      <c r="X44" s="14">
        <f t="shared" si="61"/>
        <v>0</v>
      </c>
      <c r="Y44" s="14">
        <f t="shared" si="62"/>
        <v>0</v>
      </c>
      <c r="Z44" s="14">
        <f t="shared" si="63"/>
        <v>0</v>
      </c>
      <c r="AA44" s="14">
        <f t="shared" si="54"/>
        <v>0</v>
      </c>
      <c r="AB44" s="40">
        <f t="shared" si="30"/>
      </c>
      <c r="AC44" s="40">
        <f t="shared" si="31"/>
      </c>
      <c r="AD44" s="40">
        <f t="shared" si="32"/>
      </c>
      <c r="AE44" s="40">
        <f t="shared" si="33"/>
      </c>
      <c r="AF44" s="40">
        <f t="shared" si="34"/>
        <v>0</v>
      </c>
      <c r="AG44" s="40">
        <f t="shared" si="35"/>
        <v>0</v>
      </c>
      <c r="AH44" s="40">
        <f t="shared" si="36"/>
        <v>0</v>
      </c>
      <c r="AI44" s="40">
        <f t="shared" si="37"/>
        <v>0</v>
      </c>
      <c r="AJ44" s="40">
        <f t="shared" si="55"/>
        <v>0</v>
      </c>
      <c r="AK44" s="40">
        <f t="shared" si="56"/>
      </c>
      <c r="AL44" s="14">
        <f t="shared" si="57"/>
        <v>0</v>
      </c>
      <c r="AM44" s="14">
        <f t="shared" si="25"/>
      </c>
      <c r="AN44" s="14">
        <f t="shared" si="26"/>
      </c>
      <c r="AO44" s="14">
        <f t="shared" si="27"/>
      </c>
      <c r="AP44" s="14">
        <f t="shared" si="28"/>
      </c>
      <c r="AQ44" s="8"/>
      <c r="AR44" s="8"/>
      <c r="AV44" s="8">
        <v>38</v>
      </c>
      <c r="AW44" s="8">
        <f>IF(ISERROR(VLOOKUP($AV44,'申込一覧表'!$Z$5:$AF$147,2,0)),"",VLOOKUP($AV44,'申込一覧表'!$Z$5:$AF$147,2,0))</f>
      </c>
      <c r="AX44" s="8">
        <f>IF(ISERROR(VLOOKUP($AV44,'申込一覧表'!$Z$5:$AF$147,7,0)),"",VLOOKUP($AV44,'申込一覧表'!$Z$5:$AF$147,7,0))</f>
      </c>
      <c r="AY44" s="8">
        <f>IF(ISERROR(VLOOKUP($AV44,'申込一覧表'!$Z$5:$AG$147,8,0)),"",VLOOKUP($AV44,'申込一覧表'!$Z$5:$AG$147,8,0))</f>
      </c>
      <c r="AZ44" s="8">
        <f>IF(ISERROR(VLOOKUP($AV44,'申込一覧表'!$Z$5:$AF$147,5,0)),"",VLOOKUP($AV44,'申込一覧表'!$Z$5:$AF$147,5,0))</f>
      </c>
      <c r="BA44" s="8">
        <f>IF(ISERROR(VLOOKUP($AV44,'申込一覧表'!$Z$5:$AH$147,9,0)),"",VLOOKUP($AV44,'申込一覧表'!$Z$5:$AH$147,9,0))</f>
      </c>
      <c r="BB44" s="8">
        <f t="shared" si="41"/>
        <v>0</v>
      </c>
      <c r="BC44" s="8">
        <f t="shared" si="41"/>
        <v>0</v>
      </c>
      <c r="BD44" s="8">
        <f t="shared" si="41"/>
        <v>0</v>
      </c>
      <c r="BE44" s="8">
        <f t="shared" si="41"/>
        <v>0</v>
      </c>
      <c r="BF44" s="8">
        <f t="shared" si="41"/>
        <v>0</v>
      </c>
      <c r="BG44" s="8">
        <f t="shared" si="41"/>
        <v>0</v>
      </c>
      <c r="BH44" s="8">
        <f t="shared" si="41"/>
        <v>0</v>
      </c>
      <c r="BI44" s="8">
        <f t="shared" si="41"/>
        <v>0</v>
      </c>
      <c r="BJ44" s="8">
        <f t="shared" si="41"/>
        <v>0</v>
      </c>
      <c r="BK44" s="8">
        <f t="shared" si="41"/>
        <v>0</v>
      </c>
      <c r="BL44" s="8">
        <f t="shared" si="41"/>
        <v>0</v>
      </c>
      <c r="BM44" s="8">
        <f t="shared" si="41"/>
        <v>0</v>
      </c>
    </row>
    <row r="45" spans="1:65" s="12" customFormat="1" ht="14.25" customHeight="1">
      <c r="A45" s="11">
        <f t="shared" si="58"/>
      </c>
      <c r="B45" s="11">
        <f t="shared" si="42"/>
      </c>
      <c r="C45" s="15">
        <f t="shared" si="43"/>
      </c>
      <c r="D45" s="41"/>
      <c r="E45" s="42"/>
      <c r="F45" s="41"/>
      <c r="G45" s="41"/>
      <c r="H45" s="41"/>
      <c r="I45" s="41"/>
      <c r="J45" s="16">
        <f t="shared" si="19"/>
      </c>
      <c r="K45" s="15">
        <f t="shared" si="44"/>
      </c>
      <c r="L45" s="15" t="str">
        <f t="shared" si="45"/>
        <v>999:99.99</v>
      </c>
      <c r="N45" s="14">
        <f t="shared" si="59"/>
      </c>
      <c r="O45" s="14">
        <f t="shared" si="46"/>
      </c>
      <c r="P45" s="14">
        <f t="shared" si="47"/>
      </c>
      <c r="Q45" s="14">
        <f t="shared" si="48"/>
      </c>
      <c r="R45" s="14">
        <f t="shared" si="49"/>
        <v>0</v>
      </c>
      <c r="S45" s="14">
        <f t="shared" si="50"/>
        <v>0</v>
      </c>
      <c r="T45" s="14">
        <f t="shared" si="51"/>
        <v>0</v>
      </c>
      <c r="U45" s="14">
        <f t="shared" si="52"/>
        <v>0</v>
      </c>
      <c r="V45" s="14">
        <f t="shared" si="53"/>
        <v>0</v>
      </c>
      <c r="W45" s="14">
        <f t="shared" si="60"/>
        <v>0</v>
      </c>
      <c r="X45" s="14">
        <f t="shared" si="61"/>
        <v>0</v>
      </c>
      <c r="Y45" s="14">
        <f t="shared" si="62"/>
        <v>0</v>
      </c>
      <c r="Z45" s="14">
        <f t="shared" si="63"/>
        <v>0</v>
      </c>
      <c r="AA45" s="14">
        <f t="shared" si="54"/>
        <v>0</v>
      </c>
      <c r="AB45" s="40">
        <f t="shared" si="30"/>
      </c>
      <c r="AC45" s="40">
        <f t="shared" si="31"/>
      </c>
      <c r="AD45" s="40">
        <f t="shared" si="32"/>
      </c>
      <c r="AE45" s="40">
        <f t="shared" si="33"/>
      </c>
      <c r="AF45" s="40">
        <f t="shared" si="34"/>
        <v>0</v>
      </c>
      <c r="AG45" s="40">
        <f t="shared" si="35"/>
        <v>0</v>
      </c>
      <c r="AH45" s="40">
        <f t="shared" si="36"/>
        <v>0</v>
      </c>
      <c r="AI45" s="40">
        <f t="shared" si="37"/>
        <v>0</v>
      </c>
      <c r="AJ45" s="40">
        <f t="shared" si="55"/>
        <v>0</v>
      </c>
      <c r="AK45" s="40">
        <f t="shared" si="56"/>
      </c>
      <c r="AL45" s="14">
        <f t="shared" si="57"/>
        <v>0</v>
      </c>
      <c r="AM45" s="14">
        <f t="shared" si="25"/>
      </c>
      <c r="AN45" s="14">
        <f t="shared" si="26"/>
      </c>
      <c r="AO45" s="14">
        <f t="shared" si="27"/>
      </c>
      <c r="AP45" s="14">
        <f t="shared" si="28"/>
      </c>
      <c r="AQ45" s="8"/>
      <c r="AR45" s="8"/>
      <c r="AV45" s="8">
        <v>39</v>
      </c>
      <c r="AW45" s="8">
        <f>IF(ISERROR(VLOOKUP($AV45,'申込一覧表'!$Z$5:$AF$147,2,0)),"",VLOOKUP($AV45,'申込一覧表'!$Z$5:$AF$147,2,0))</f>
      </c>
      <c r="AX45" s="8">
        <f>IF(ISERROR(VLOOKUP($AV45,'申込一覧表'!$Z$5:$AF$147,7,0)),"",VLOOKUP($AV45,'申込一覧表'!$Z$5:$AF$147,7,0))</f>
      </c>
      <c r="AY45" s="8">
        <f>IF(ISERROR(VLOOKUP($AV45,'申込一覧表'!$Z$5:$AG$147,8,0)),"",VLOOKUP($AV45,'申込一覧表'!$Z$5:$AG$147,8,0))</f>
      </c>
      <c r="AZ45" s="8">
        <f>IF(ISERROR(VLOOKUP($AV45,'申込一覧表'!$Z$5:$AF$147,5,0)),"",VLOOKUP($AV45,'申込一覧表'!$Z$5:$AF$147,5,0))</f>
      </c>
      <c r="BA45" s="8">
        <f>IF(ISERROR(VLOOKUP($AV45,'申込一覧表'!$Z$5:$AH$147,9,0)),"",VLOOKUP($AV45,'申込一覧表'!$Z$5:$AH$147,9,0))</f>
      </c>
      <c r="BB45" s="8">
        <f t="shared" si="41"/>
        <v>0</v>
      </c>
      <c r="BC45" s="8">
        <f t="shared" si="41"/>
        <v>0</v>
      </c>
      <c r="BD45" s="8">
        <f t="shared" si="41"/>
        <v>0</v>
      </c>
      <c r="BE45" s="8">
        <f t="shared" si="41"/>
        <v>0</v>
      </c>
      <c r="BF45" s="8">
        <f t="shared" si="41"/>
        <v>0</v>
      </c>
      <c r="BG45" s="8">
        <f t="shared" si="41"/>
        <v>0</v>
      </c>
      <c r="BH45" s="8">
        <f t="shared" si="41"/>
        <v>0</v>
      </c>
      <c r="BI45" s="8">
        <f t="shared" si="41"/>
        <v>0</v>
      </c>
      <c r="BJ45" s="8">
        <f t="shared" si="41"/>
        <v>0</v>
      </c>
      <c r="BK45" s="8">
        <f t="shared" si="41"/>
        <v>0</v>
      </c>
      <c r="BL45" s="8">
        <f t="shared" si="41"/>
        <v>0</v>
      </c>
      <c r="BM45" s="8">
        <f t="shared" si="41"/>
        <v>0</v>
      </c>
    </row>
    <row r="46" spans="1:65" ht="14.25" customHeight="1">
      <c r="A46" s="11">
        <f t="shared" si="58"/>
      </c>
      <c r="B46" s="11">
        <f t="shared" si="42"/>
      </c>
      <c r="C46" s="15">
        <f t="shared" si="43"/>
      </c>
      <c r="D46" s="41"/>
      <c r="E46" s="42"/>
      <c r="F46" s="41"/>
      <c r="G46" s="41"/>
      <c r="H46" s="41"/>
      <c r="I46" s="41"/>
      <c r="J46" s="16">
        <f t="shared" si="19"/>
      </c>
      <c r="K46" s="15">
        <f t="shared" si="44"/>
      </c>
      <c r="L46" s="15" t="str">
        <f t="shared" si="45"/>
        <v>999:99.99</v>
      </c>
      <c r="N46" s="14">
        <f t="shared" si="59"/>
      </c>
      <c r="O46" s="14">
        <f t="shared" si="46"/>
      </c>
      <c r="P46" s="14">
        <f t="shared" si="47"/>
      </c>
      <c r="Q46" s="14">
        <f t="shared" si="48"/>
      </c>
      <c r="R46" s="14">
        <f t="shared" si="49"/>
        <v>0</v>
      </c>
      <c r="S46" s="14">
        <f t="shared" si="50"/>
        <v>0</v>
      </c>
      <c r="T46" s="14">
        <f t="shared" si="51"/>
        <v>0</v>
      </c>
      <c r="U46" s="14">
        <f t="shared" si="52"/>
        <v>0</v>
      </c>
      <c r="V46" s="14">
        <f t="shared" si="53"/>
        <v>0</v>
      </c>
      <c r="W46" s="14">
        <f t="shared" si="60"/>
        <v>0</v>
      </c>
      <c r="X46" s="14">
        <f t="shared" si="61"/>
        <v>0</v>
      </c>
      <c r="Y46" s="14">
        <f t="shared" si="62"/>
        <v>0</v>
      </c>
      <c r="Z46" s="14">
        <f t="shared" si="63"/>
        <v>0</v>
      </c>
      <c r="AA46" s="14">
        <f t="shared" si="54"/>
        <v>0</v>
      </c>
      <c r="AB46" s="40">
        <f t="shared" si="30"/>
      </c>
      <c r="AC46" s="40">
        <f t="shared" si="31"/>
      </c>
      <c r="AD46" s="40">
        <f t="shared" si="32"/>
      </c>
      <c r="AE46" s="40">
        <f t="shared" si="33"/>
      </c>
      <c r="AF46" s="40">
        <f t="shared" si="34"/>
        <v>0</v>
      </c>
      <c r="AG46" s="40">
        <f t="shared" si="35"/>
        <v>0</v>
      </c>
      <c r="AH46" s="40">
        <f t="shared" si="36"/>
        <v>0</v>
      </c>
      <c r="AI46" s="40">
        <f t="shared" si="37"/>
        <v>0</v>
      </c>
      <c r="AJ46" s="40">
        <f t="shared" si="55"/>
        <v>0</v>
      </c>
      <c r="AK46" s="40">
        <f t="shared" si="56"/>
      </c>
      <c r="AL46" s="14">
        <f t="shared" si="57"/>
        <v>0</v>
      </c>
      <c r="AM46" s="14">
        <f t="shared" si="25"/>
      </c>
      <c r="AN46" s="14">
        <f t="shared" si="26"/>
      </c>
      <c r="AO46" s="14">
        <f t="shared" si="27"/>
      </c>
      <c r="AP46" s="14">
        <f t="shared" si="28"/>
      </c>
      <c r="AV46" s="8">
        <v>40</v>
      </c>
      <c r="AW46" s="8">
        <f>IF(ISERROR(VLOOKUP($AV46,'申込一覧表'!$Z$5:$AF$147,2,0)),"",VLOOKUP($AV46,'申込一覧表'!$Z$5:$AF$147,2,0))</f>
      </c>
      <c r="AX46" s="8">
        <f>IF(ISERROR(VLOOKUP($AV46,'申込一覧表'!$Z$5:$AF$147,7,0)),"",VLOOKUP($AV46,'申込一覧表'!$Z$5:$AF$147,7,0))</f>
      </c>
      <c r="AY46" s="8">
        <f>IF(ISERROR(VLOOKUP($AV46,'申込一覧表'!$Z$5:$AG$147,8,0)),"",VLOOKUP($AV46,'申込一覧表'!$Z$5:$AG$147,8,0))</f>
      </c>
      <c r="AZ46" s="8">
        <f>IF(ISERROR(VLOOKUP($AV46,'申込一覧表'!$Z$5:$AF$147,5,0)),"",VLOOKUP($AV46,'申込一覧表'!$Z$5:$AF$147,5,0))</f>
      </c>
      <c r="BA46" s="8">
        <f>IF(ISERROR(VLOOKUP($AV46,'申込一覧表'!$Z$5:$AH$147,9,0)),"",VLOOKUP($AV46,'申込一覧表'!$Z$5:$AH$147,9,0))</f>
      </c>
      <c r="BB46" s="8">
        <f t="shared" si="41"/>
        <v>0</v>
      </c>
      <c r="BC46" s="8">
        <f t="shared" si="41"/>
        <v>0</v>
      </c>
      <c r="BD46" s="8">
        <f t="shared" si="41"/>
        <v>0</v>
      </c>
      <c r="BE46" s="8">
        <f t="shared" si="41"/>
        <v>0</v>
      </c>
      <c r="BF46" s="8">
        <f t="shared" si="41"/>
        <v>0</v>
      </c>
      <c r="BG46" s="8">
        <f t="shared" si="41"/>
        <v>0</v>
      </c>
      <c r="BH46" s="8">
        <f t="shared" si="41"/>
        <v>0</v>
      </c>
      <c r="BI46" s="8">
        <f t="shared" si="41"/>
        <v>0</v>
      </c>
      <c r="BJ46" s="8">
        <f t="shared" si="41"/>
        <v>0</v>
      </c>
      <c r="BK46" s="8">
        <f t="shared" si="41"/>
        <v>0</v>
      </c>
      <c r="BL46" s="8">
        <f t="shared" si="41"/>
        <v>0</v>
      </c>
      <c r="BM46" s="8">
        <f t="shared" si="41"/>
        <v>0</v>
      </c>
    </row>
    <row r="47" spans="1:65" ht="14.25" customHeight="1">
      <c r="A47" s="11">
        <f t="shared" si="58"/>
      </c>
      <c r="B47" s="11">
        <f t="shared" si="42"/>
      </c>
      <c r="C47" s="15">
        <f t="shared" si="43"/>
      </c>
      <c r="D47" s="41"/>
      <c r="E47" s="42"/>
      <c r="F47" s="41"/>
      <c r="G47" s="41"/>
      <c r="H47" s="41"/>
      <c r="I47" s="41"/>
      <c r="J47" s="16">
        <f t="shared" si="19"/>
      </c>
      <c r="K47" s="15">
        <f t="shared" si="44"/>
      </c>
      <c r="L47" s="15" t="str">
        <f t="shared" si="45"/>
        <v>999:99.99</v>
      </c>
      <c r="N47" s="14">
        <f t="shared" si="59"/>
      </c>
      <c r="O47" s="14">
        <f t="shared" si="46"/>
      </c>
      <c r="P47" s="14">
        <f t="shared" si="47"/>
      </c>
      <c r="Q47" s="14">
        <f t="shared" si="48"/>
      </c>
      <c r="R47" s="14">
        <f t="shared" si="49"/>
        <v>0</v>
      </c>
      <c r="S47" s="14">
        <f t="shared" si="50"/>
        <v>0</v>
      </c>
      <c r="T47" s="14">
        <f t="shared" si="51"/>
        <v>0</v>
      </c>
      <c r="U47" s="14">
        <f t="shared" si="52"/>
        <v>0</v>
      </c>
      <c r="V47" s="14">
        <f t="shared" si="53"/>
        <v>0</v>
      </c>
      <c r="W47" s="14">
        <f t="shared" si="60"/>
        <v>0</v>
      </c>
      <c r="X47" s="14">
        <f t="shared" si="61"/>
        <v>0</v>
      </c>
      <c r="Y47" s="14">
        <f t="shared" si="62"/>
        <v>0</v>
      </c>
      <c r="Z47" s="14">
        <f t="shared" si="63"/>
        <v>0</v>
      </c>
      <c r="AA47" s="14">
        <f t="shared" si="54"/>
        <v>0</v>
      </c>
      <c r="AB47" s="40">
        <f t="shared" si="30"/>
      </c>
      <c r="AC47" s="40">
        <f t="shared" si="31"/>
      </c>
      <c r="AD47" s="40">
        <f t="shared" si="32"/>
      </c>
      <c r="AE47" s="40">
        <f t="shared" si="33"/>
      </c>
      <c r="AF47" s="40">
        <f t="shared" si="34"/>
        <v>0</v>
      </c>
      <c r="AG47" s="40">
        <f t="shared" si="35"/>
        <v>0</v>
      </c>
      <c r="AH47" s="40">
        <f t="shared" si="36"/>
        <v>0</v>
      </c>
      <c r="AI47" s="40">
        <f t="shared" si="37"/>
        <v>0</v>
      </c>
      <c r="AJ47" s="40">
        <f t="shared" si="55"/>
        <v>0</v>
      </c>
      <c r="AK47" s="40">
        <f t="shared" si="56"/>
      </c>
      <c r="AL47" s="14">
        <f t="shared" si="57"/>
        <v>0</v>
      </c>
      <c r="AM47" s="14">
        <f t="shared" si="25"/>
      </c>
      <c r="AN47" s="14">
        <f t="shared" si="26"/>
      </c>
      <c r="AO47" s="14">
        <f t="shared" si="27"/>
      </c>
      <c r="AP47" s="14">
        <f t="shared" si="28"/>
      </c>
      <c r="AV47" s="8">
        <v>41</v>
      </c>
      <c r="AW47" s="8">
        <f>IF(ISERROR(VLOOKUP($AV47,'申込一覧表'!$Z$5:$AF$147,2,0)),"",VLOOKUP($AV47,'申込一覧表'!$Z$5:$AF$147,2,0))</f>
      </c>
      <c r="AX47" s="8">
        <f>IF(ISERROR(VLOOKUP($AV47,'申込一覧表'!$Z$5:$AF$147,7,0)),"",VLOOKUP($AV47,'申込一覧表'!$Z$5:$AF$147,7,0))</f>
      </c>
      <c r="AY47" s="8">
        <f>IF(ISERROR(VLOOKUP($AV47,'申込一覧表'!$Z$5:$AG$147,8,0)),"",VLOOKUP($AV47,'申込一覧表'!$Z$5:$AG$147,8,0))</f>
      </c>
      <c r="AZ47" s="8">
        <f>IF(ISERROR(VLOOKUP($AV47,'申込一覧表'!$Z$5:$AF$147,5,0)),"",VLOOKUP($AV47,'申込一覧表'!$Z$5:$AF$147,5,0))</f>
      </c>
      <c r="BA47" s="8">
        <f>IF(ISERROR(VLOOKUP($AV47,'申込一覧表'!$Z$5:$AH$147,9,0)),"",VLOOKUP($AV47,'申込一覧表'!$Z$5:$AH$147,9,0))</f>
      </c>
      <c r="BB47" s="8">
        <f aca="true" t="shared" si="64" ref="BB47:BM56">COUNTIF($AB$6:$AE$65,BB$5&amp;$AW47)</f>
        <v>0</v>
      </c>
      <c r="BC47" s="8">
        <f t="shared" si="64"/>
        <v>0</v>
      </c>
      <c r="BD47" s="8">
        <f t="shared" si="64"/>
        <v>0</v>
      </c>
      <c r="BE47" s="8">
        <f t="shared" si="64"/>
        <v>0</v>
      </c>
      <c r="BF47" s="8">
        <f t="shared" si="64"/>
        <v>0</v>
      </c>
      <c r="BG47" s="8">
        <f t="shared" si="64"/>
        <v>0</v>
      </c>
      <c r="BH47" s="8">
        <f t="shared" si="64"/>
        <v>0</v>
      </c>
      <c r="BI47" s="8">
        <f t="shared" si="64"/>
        <v>0</v>
      </c>
      <c r="BJ47" s="8">
        <f t="shared" si="64"/>
        <v>0</v>
      </c>
      <c r="BK47" s="8">
        <f t="shared" si="64"/>
        <v>0</v>
      </c>
      <c r="BL47" s="8">
        <f t="shared" si="64"/>
        <v>0</v>
      </c>
      <c r="BM47" s="8">
        <f t="shared" si="64"/>
        <v>0</v>
      </c>
    </row>
    <row r="48" spans="1:65" ht="14.25" customHeight="1">
      <c r="A48" s="11">
        <f t="shared" si="58"/>
      </c>
      <c r="B48" s="11">
        <f t="shared" si="42"/>
      </c>
      <c r="C48" s="15">
        <f t="shared" si="43"/>
      </c>
      <c r="D48" s="41"/>
      <c r="E48" s="42"/>
      <c r="F48" s="41"/>
      <c r="G48" s="41"/>
      <c r="H48" s="41"/>
      <c r="I48" s="41"/>
      <c r="J48" s="16">
        <f t="shared" si="19"/>
      </c>
      <c r="K48" s="15">
        <f t="shared" si="44"/>
      </c>
      <c r="L48" s="15" t="str">
        <f t="shared" si="45"/>
        <v>999:99.99</v>
      </c>
      <c r="N48" s="14">
        <f t="shared" si="59"/>
      </c>
      <c r="O48" s="14">
        <f t="shared" si="46"/>
      </c>
      <c r="P48" s="14">
        <f t="shared" si="47"/>
      </c>
      <c r="Q48" s="14">
        <f t="shared" si="48"/>
      </c>
      <c r="R48" s="14">
        <f t="shared" si="49"/>
        <v>0</v>
      </c>
      <c r="S48" s="14">
        <f t="shared" si="50"/>
        <v>0</v>
      </c>
      <c r="T48" s="14">
        <f t="shared" si="51"/>
        <v>0</v>
      </c>
      <c r="U48" s="14">
        <f t="shared" si="52"/>
        <v>0</v>
      </c>
      <c r="V48" s="14">
        <f t="shared" si="53"/>
        <v>0</v>
      </c>
      <c r="W48" s="14">
        <f t="shared" si="60"/>
        <v>0</v>
      </c>
      <c r="X48" s="14">
        <f t="shared" si="61"/>
        <v>0</v>
      </c>
      <c r="Y48" s="14">
        <f t="shared" si="62"/>
        <v>0</v>
      </c>
      <c r="Z48" s="14">
        <f t="shared" si="63"/>
        <v>0</v>
      </c>
      <c r="AA48" s="14">
        <f t="shared" si="54"/>
        <v>0</v>
      </c>
      <c r="AB48" s="40">
        <f t="shared" si="30"/>
      </c>
      <c r="AC48" s="40">
        <f t="shared" si="31"/>
      </c>
      <c r="AD48" s="40">
        <f t="shared" si="32"/>
      </c>
      <c r="AE48" s="40">
        <f t="shared" si="33"/>
      </c>
      <c r="AF48" s="40">
        <f t="shared" si="34"/>
        <v>0</v>
      </c>
      <c r="AG48" s="40">
        <f t="shared" si="35"/>
        <v>0</v>
      </c>
      <c r="AH48" s="40">
        <f t="shared" si="36"/>
        <v>0</v>
      </c>
      <c r="AI48" s="40">
        <f t="shared" si="37"/>
        <v>0</v>
      </c>
      <c r="AJ48" s="40">
        <f t="shared" si="55"/>
        <v>0</v>
      </c>
      <c r="AK48" s="40">
        <f t="shared" si="56"/>
      </c>
      <c r="AL48" s="14">
        <f t="shared" si="57"/>
        <v>0</v>
      </c>
      <c r="AM48" s="14">
        <f t="shared" si="25"/>
      </c>
      <c r="AN48" s="14">
        <f t="shared" si="26"/>
      </c>
      <c r="AO48" s="14">
        <f t="shared" si="27"/>
      </c>
      <c r="AP48" s="14">
        <f t="shared" si="28"/>
      </c>
      <c r="AV48" s="8">
        <v>42</v>
      </c>
      <c r="AW48" s="8">
        <f>IF(ISERROR(VLOOKUP($AV48,'申込一覧表'!$Z$5:$AF$147,2,0)),"",VLOOKUP($AV48,'申込一覧表'!$Z$5:$AF$147,2,0))</f>
      </c>
      <c r="AX48" s="8">
        <f>IF(ISERROR(VLOOKUP($AV48,'申込一覧表'!$Z$5:$AF$147,7,0)),"",VLOOKUP($AV48,'申込一覧表'!$Z$5:$AF$147,7,0))</f>
      </c>
      <c r="AY48" s="8">
        <f>IF(ISERROR(VLOOKUP($AV48,'申込一覧表'!$Z$5:$AG$147,8,0)),"",VLOOKUP($AV48,'申込一覧表'!$Z$5:$AG$147,8,0))</f>
      </c>
      <c r="AZ48" s="8">
        <f>IF(ISERROR(VLOOKUP($AV48,'申込一覧表'!$Z$5:$AF$147,5,0)),"",VLOOKUP($AV48,'申込一覧表'!$Z$5:$AF$147,5,0))</f>
      </c>
      <c r="BA48" s="8">
        <f>IF(ISERROR(VLOOKUP($AV48,'申込一覧表'!$Z$5:$AH$147,9,0)),"",VLOOKUP($AV48,'申込一覧表'!$Z$5:$AH$147,9,0))</f>
      </c>
      <c r="BB48" s="8">
        <f t="shared" si="64"/>
        <v>0</v>
      </c>
      <c r="BC48" s="8">
        <f t="shared" si="64"/>
        <v>0</v>
      </c>
      <c r="BD48" s="8">
        <f t="shared" si="64"/>
        <v>0</v>
      </c>
      <c r="BE48" s="8">
        <f t="shared" si="64"/>
        <v>0</v>
      </c>
      <c r="BF48" s="8">
        <f t="shared" si="64"/>
        <v>0</v>
      </c>
      <c r="BG48" s="8">
        <f t="shared" si="64"/>
        <v>0</v>
      </c>
      <c r="BH48" s="8">
        <f t="shared" si="64"/>
        <v>0</v>
      </c>
      <c r="BI48" s="8">
        <f t="shared" si="64"/>
        <v>0</v>
      </c>
      <c r="BJ48" s="8">
        <f t="shared" si="64"/>
        <v>0</v>
      </c>
      <c r="BK48" s="8">
        <f t="shared" si="64"/>
        <v>0</v>
      </c>
      <c r="BL48" s="8">
        <f t="shared" si="64"/>
        <v>0</v>
      </c>
      <c r="BM48" s="8">
        <f t="shared" si="64"/>
        <v>0</v>
      </c>
    </row>
    <row r="49" spans="1:65" ht="14.25" customHeight="1">
      <c r="A49" s="11">
        <f t="shared" si="58"/>
      </c>
      <c r="B49" s="11">
        <f t="shared" si="42"/>
      </c>
      <c r="C49" s="15">
        <f t="shared" si="43"/>
      </c>
      <c r="D49" s="41"/>
      <c r="E49" s="42"/>
      <c r="F49" s="41"/>
      <c r="G49" s="41"/>
      <c r="H49" s="41"/>
      <c r="I49" s="41"/>
      <c r="J49" s="16">
        <f t="shared" si="19"/>
      </c>
      <c r="K49" s="15">
        <f t="shared" si="44"/>
      </c>
      <c r="L49" s="15" t="str">
        <f t="shared" si="45"/>
        <v>999:99.99</v>
      </c>
      <c r="N49" s="14">
        <f t="shared" si="59"/>
      </c>
      <c r="O49" s="14">
        <f t="shared" si="46"/>
      </c>
      <c r="P49" s="14">
        <f t="shared" si="47"/>
      </c>
      <c r="Q49" s="14">
        <f t="shared" si="48"/>
      </c>
      <c r="R49" s="14">
        <f t="shared" si="49"/>
        <v>0</v>
      </c>
      <c r="S49" s="14">
        <f t="shared" si="50"/>
        <v>0</v>
      </c>
      <c r="T49" s="14">
        <f t="shared" si="51"/>
        <v>0</v>
      </c>
      <c r="U49" s="14">
        <f t="shared" si="52"/>
        <v>0</v>
      </c>
      <c r="V49" s="14">
        <f t="shared" si="53"/>
        <v>0</v>
      </c>
      <c r="W49" s="14">
        <f t="shared" si="60"/>
        <v>0</v>
      </c>
      <c r="X49" s="14">
        <f t="shared" si="61"/>
        <v>0</v>
      </c>
      <c r="Y49" s="14">
        <f t="shared" si="62"/>
        <v>0</v>
      </c>
      <c r="Z49" s="14">
        <f t="shared" si="63"/>
        <v>0</v>
      </c>
      <c r="AA49" s="14">
        <f t="shared" si="54"/>
        <v>0</v>
      </c>
      <c r="AB49" s="40">
        <f t="shared" si="30"/>
      </c>
      <c r="AC49" s="40">
        <f t="shared" si="31"/>
      </c>
      <c r="AD49" s="40">
        <f t="shared" si="32"/>
      </c>
      <c r="AE49" s="40">
        <f t="shared" si="33"/>
      </c>
      <c r="AF49" s="40">
        <f t="shared" si="34"/>
        <v>0</v>
      </c>
      <c r="AG49" s="40">
        <f t="shared" si="35"/>
        <v>0</v>
      </c>
      <c r="AH49" s="40">
        <f t="shared" si="36"/>
        <v>0</v>
      </c>
      <c r="AI49" s="40">
        <f t="shared" si="37"/>
        <v>0</v>
      </c>
      <c r="AJ49" s="40">
        <f t="shared" si="55"/>
        <v>0</v>
      </c>
      <c r="AK49" s="40">
        <f t="shared" si="56"/>
      </c>
      <c r="AL49" s="14">
        <f t="shared" si="57"/>
        <v>0</v>
      </c>
      <c r="AM49" s="14">
        <f t="shared" si="25"/>
      </c>
      <c r="AN49" s="14">
        <f t="shared" si="26"/>
      </c>
      <c r="AO49" s="14">
        <f t="shared" si="27"/>
      </c>
      <c r="AP49" s="14">
        <f t="shared" si="28"/>
      </c>
      <c r="AV49" s="8">
        <v>43</v>
      </c>
      <c r="AW49" s="8">
        <f>IF(ISERROR(VLOOKUP($AV49,'申込一覧表'!$Z$5:$AF$147,2,0)),"",VLOOKUP($AV49,'申込一覧表'!$Z$5:$AF$147,2,0))</f>
      </c>
      <c r="AX49" s="8">
        <f>IF(ISERROR(VLOOKUP($AV49,'申込一覧表'!$Z$5:$AF$147,7,0)),"",VLOOKUP($AV49,'申込一覧表'!$Z$5:$AF$147,7,0))</f>
      </c>
      <c r="AY49" s="8">
        <f>IF(ISERROR(VLOOKUP($AV49,'申込一覧表'!$Z$5:$AG$147,8,0)),"",VLOOKUP($AV49,'申込一覧表'!$Z$5:$AG$147,8,0))</f>
      </c>
      <c r="AZ49" s="8">
        <f>IF(ISERROR(VLOOKUP($AV49,'申込一覧表'!$Z$5:$AF$147,5,0)),"",VLOOKUP($AV49,'申込一覧表'!$Z$5:$AF$147,5,0))</f>
      </c>
      <c r="BA49" s="8">
        <f>IF(ISERROR(VLOOKUP($AV49,'申込一覧表'!$Z$5:$AH$147,9,0)),"",VLOOKUP($AV49,'申込一覧表'!$Z$5:$AH$147,9,0))</f>
      </c>
      <c r="BB49" s="8">
        <f t="shared" si="64"/>
        <v>0</v>
      </c>
      <c r="BC49" s="8">
        <f t="shared" si="64"/>
        <v>0</v>
      </c>
      <c r="BD49" s="8">
        <f t="shared" si="64"/>
        <v>0</v>
      </c>
      <c r="BE49" s="8">
        <f t="shared" si="64"/>
        <v>0</v>
      </c>
      <c r="BF49" s="8">
        <f t="shared" si="64"/>
        <v>0</v>
      </c>
      <c r="BG49" s="8">
        <f t="shared" si="64"/>
        <v>0</v>
      </c>
      <c r="BH49" s="8">
        <f t="shared" si="64"/>
        <v>0</v>
      </c>
      <c r="BI49" s="8">
        <f t="shared" si="64"/>
        <v>0</v>
      </c>
      <c r="BJ49" s="8">
        <f t="shared" si="64"/>
        <v>0</v>
      </c>
      <c r="BK49" s="8">
        <f t="shared" si="64"/>
        <v>0</v>
      </c>
      <c r="BL49" s="8">
        <f t="shared" si="64"/>
        <v>0</v>
      </c>
      <c r="BM49" s="8">
        <f t="shared" si="64"/>
        <v>0</v>
      </c>
    </row>
    <row r="50" spans="1:65" ht="14.25" customHeight="1">
      <c r="A50" s="11">
        <f t="shared" si="58"/>
      </c>
      <c r="B50" s="11">
        <f t="shared" si="42"/>
      </c>
      <c r="C50" s="15">
        <f t="shared" si="43"/>
      </c>
      <c r="D50" s="41"/>
      <c r="E50" s="42"/>
      <c r="F50" s="41"/>
      <c r="G50" s="41"/>
      <c r="H50" s="41"/>
      <c r="I50" s="41"/>
      <c r="J50" s="16">
        <f t="shared" si="19"/>
      </c>
      <c r="K50" s="15">
        <f t="shared" si="44"/>
      </c>
      <c r="L50" s="15" t="str">
        <f t="shared" si="45"/>
        <v>999:99.99</v>
      </c>
      <c r="N50" s="14">
        <f t="shared" si="59"/>
      </c>
      <c r="O50" s="14">
        <f t="shared" si="46"/>
      </c>
      <c r="P50" s="14">
        <f t="shared" si="47"/>
      </c>
      <c r="Q50" s="14">
        <f t="shared" si="48"/>
      </c>
      <c r="R50" s="14">
        <f t="shared" si="49"/>
        <v>0</v>
      </c>
      <c r="S50" s="14">
        <f t="shared" si="50"/>
        <v>0</v>
      </c>
      <c r="T50" s="14">
        <f t="shared" si="51"/>
        <v>0</v>
      </c>
      <c r="U50" s="14">
        <f t="shared" si="52"/>
        <v>0</v>
      </c>
      <c r="V50" s="14">
        <f t="shared" si="53"/>
        <v>0</v>
      </c>
      <c r="W50" s="14">
        <f t="shared" si="60"/>
        <v>0</v>
      </c>
      <c r="X50" s="14">
        <f t="shared" si="61"/>
        <v>0</v>
      </c>
      <c r="Y50" s="14">
        <f t="shared" si="62"/>
        <v>0</v>
      </c>
      <c r="Z50" s="14">
        <f t="shared" si="63"/>
        <v>0</v>
      </c>
      <c r="AA50" s="14">
        <f t="shared" si="54"/>
        <v>0</v>
      </c>
      <c r="AB50" s="40">
        <f t="shared" si="30"/>
      </c>
      <c r="AC50" s="40">
        <f t="shared" si="31"/>
      </c>
      <c r="AD50" s="40">
        <f t="shared" si="32"/>
      </c>
      <c r="AE50" s="40">
        <f t="shared" si="33"/>
      </c>
      <c r="AF50" s="40">
        <f t="shared" si="34"/>
        <v>0</v>
      </c>
      <c r="AG50" s="40">
        <f t="shared" si="35"/>
        <v>0</v>
      </c>
      <c r="AH50" s="40">
        <f t="shared" si="36"/>
        <v>0</v>
      </c>
      <c r="AI50" s="40">
        <f t="shared" si="37"/>
        <v>0</v>
      </c>
      <c r="AJ50" s="40">
        <f t="shared" si="55"/>
        <v>0</v>
      </c>
      <c r="AK50" s="40">
        <f t="shared" si="56"/>
      </c>
      <c r="AL50" s="14">
        <f t="shared" si="57"/>
        <v>0</v>
      </c>
      <c r="AM50" s="14">
        <f t="shared" si="25"/>
      </c>
      <c r="AN50" s="14">
        <f t="shared" si="26"/>
      </c>
      <c r="AO50" s="14">
        <f t="shared" si="27"/>
      </c>
      <c r="AP50" s="14">
        <f t="shared" si="28"/>
      </c>
      <c r="AV50" s="8">
        <v>44</v>
      </c>
      <c r="AW50" s="8">
        <f>IF(ISERROR(VLOOKUP($AV50,'申込一覧表'!$Z$5:$AF$147,2,0)),"",VLOOKUP($AV50,'申込一覧表'!$Z$5:$AF$147,2,0))</f>
      </c>
      <c r="AX50" s="8">
        <f>IF(ISERROR(VLOOKUP($AV50,'申込一覧表'!$Z$5:$AF$147,7,0)),"",VLOOKUP($AV50,'申込一覧表'!$Z$5:$AF$147,7,0))</f>
      </c>
      <c r="AY50" s="8">
        <f>IF(ISERROR(VLOOKUP($AV50,'申込一覧表'!$Z$5:$AG$147,8,0)),"",VLOOKUP($AV50,'申込一覧表'!$Z$5:$AG$147,8,0))</f>
      </c>
      <c r="AZ50" s="8">
        <f>IF(ISERROR(VLOOKUP($AV50,'申込一覧表'!$Z$5:$AF$147,5,0)),"",VLOOKUP($AV50,'申込一覧表'!$Z$5:$AF$147,5,0))</f>
      </c>
      <c r="BA50" s="8">
        <f>IF(ISERROR(VLOOKUP($AV50,'申込一覧表'!$Z$5:$AH$147,9,0)),"",VLOOKUP($AV50,'申込一覧表'!$Z$5:$AH$147,9,0))</f>
      </c>
      <c r="BB50" s="8">
        <f t="shared" si="64"/>
        <v>0</v>
      </c>
      <c r="BC50" s="8">
        <f t="shared" si="64"/>
        <v>0</v>
      </c>
      <c r="BD50" s="8">
        <f t="shared" si="64"/>
        <v>0</v>
      </c>
      <c r="BE50" s="8">
        <f t="shared" si="64"/>
        <v>0</v>
      </c>
      <c r="BF50" s="8">
        <f t="shared" si="64"/>
        <v>0</v>
      </c>
      <c r="BG50" s="8">
        <f t="shared" si="64"/>
        <v>0</v>
      </c>
      <c r="BH50" s="8">
        <f t="shared" si="64"/>
        <v>0</v>
      </c>
      <c r="BI50" s="8">
        <f t="shared" si="64"/>
        <v>0</v>
      </c>
      <c r="BJ50" s="8">
        <f t="shared" si="64"/>
        <v>0</v>
      </c>
      <c r="BK50" s="8">
        <f t="shared" si="64"/>
        <v>0</v>
      </c>
      <c r="BL50" s="8">
        <f t="shared" si="64"/>
        <v>0</v>
      </c>
      <c r="BM50" s="8">
        <f t="shared" si="64"/>
        <v>0</v>
      </c>
    </row>
    <row r="51" spans="1:65" ht="14.25" customHeight="1">
      <c r="A51" s="11">
        <f t="shared" si="58"/>
      </c>
      <c r="B51" s="11">
        <f t="shared" si="42"/>
      </c>
      <c r="C51" s="15">
        <f t="shared" si="43"/>
      </c>
      <c r="D51" s="41"/>
      <c r="E51" s="42"/>
      <c r="F51" s="41"/>
      <c r="G51" s="41"/>
      <c r="H51" s="41"/>
      <c r="I51" s="41"/>
      <c r="J51" s="16">
        <f t="shared" si="19"/>
      </c>
      <c r="K51" s="15">
        <f t="shared" si="44"/>
      </c>
      <c r="L51" s="15" t="str">
        <f t="shared" si="45"/>
        <v>999:99.99</v>
      </c>
      <c r="N51" s="14">
        <f t="shared" si="59"/>
      </c>
      <c r="O51" s="14">
        <f t="shared" si="46"/>
      </c>
      <c r="P51" s="14">
        <f t="shared" si="47"/>
      </c>
      <c r="Q51" s="14">
        <f t="shared" si="48"/>
      </c>
      <c r="R51" s="14">
        <f t="shared" si="49"/>
        <v>0</v>
      </c>
      <c r="S51" s="14">
        <f t="shared" si="50"/>
        <v>0</v>
      </c>
      <c r="T51" s="14">
        <f t="shared" si="51"/>
        <v>0</v>
      </c>
      <c r="U51" s="14">
        <f t="shared" si="52"/>
        <v>0</v>
      </c>
      <c r="V51" s="14">
        <f t="shared" si="53"/>
        <v>0</v>
      </c>
      <c r="W51" s="14">
        <f t="shared" si="60"/>
        <v>0</v>
      </c>
      <c r="X51" s="14">
        <f t="shared" si="61"/>
        <v>0</v>
      </c>
      <c r="Y51" s="14">
        <f t="shared" si="62"/>
        <v>0</v>
      </c>
      <c r="Z51" s="14">
        <f t="shared" si="63"/>
        <v>0</v>
      </c>
      <c r="AA51" s="14">
        <f t="shared" si="54"/>
        <v>0</v>
      </c>
      <c r="AB51" s="40">
        <f t="shared" si="30"/>
      </c>
      <c r="AC51" s="40">
        <f t="shared" si="31"/>
      </c>
      <c r="AD51" s="40">
        <f t="shared" si="32"/>
      </c>
      <c r="AE51" s="40">
        <f t="shared" si="33"/>
      </c>
      <c r="AF51" s="40">
        <f t="shared" si="34"/>
        <v>0</v>
      </c>
      <c r="AG51" s="40">
        <f t="shared" si="35"/>
        <v>0</v>
      </c>
      <c r="AH51" s="40">
        <f t="shared" si="36"/>
        <v>0</v>
      </c>
      <c r="AI51" s="40">
        <f t="shared" si="37"/>
        <v>0</v>
      </c>
      <c r="AJ51" s="40">
        <f t="shared" si="55"/>
        <v>0</v>
      </c>
      <c r="AK51" s="40">
        <f t="shared" si="56"/>
      </c>
      <c r="AL51" s="14">
        <f t="shared" si="57"/>
        <v>0</v>
      </c>
      <c r="AM51" s="14">
        <f t="shared" si="25"/>
      </c>
      <c r="AN51" s="14">
        <f t="shared" si="26"/>
      </c>
      <c r="AO51" s="14">
        <f t="shared" si="27"/>
      </c>
      <c r="AP51" s="14">
        <f t="shared" si="28"/>
      </c>
      <c r="AV51" s="8">
        <v>45</v>
      </c>
      <c r="AW51" s="8">
        <f>IF(ISERROR(VLOOKUP($AV51,'申込一覧表'!$Z$5:$AF$147,2,0)),"",VLOOKUP($AV51,'申込一覧表'!$Z$5:$AF$147,2,0))</f>
      </c>
      <c r="AX51" s="8">
        <f>IF(ISERROR(VLOOKUP($AV51,'申込一覧表'!$Z$5:$AF$147,7,0)),"",VLOOKUP($AV51,'申込一覧表'!$Z$5:$AF$147,7,0))</f>
      </c>
      <c r="AY51" s="8">
        <f>IF(ISERROR(VLOOKUP($AV51,'申込一覧表'!$Z$5:$AG$147,8,0)),"",VLOOKUP($AV51,'申込一覧表'!$Z$5:$AG$147,8,0))</f>
      </c>
      <c r="AZ51" s="8">
        <f>IF(ISERROR(VLOOKUP($AV51,'申込一覧表'!$Z$5:$AF$147,5,0)),"",VLOOKUP($AV51,'申込一覧表'!$Z$5:$AF$147,5,0))</f>
      </c>
      <c r="BA51" s="8">
        <f>IF(ISERROR(VLOOKUP($AV51,'申込一覧表'!$Z$5:$AH$147,9,0)),"",VLOOKUP($AV51,'申込一覧表'!$Z$5:$AH$147,9,0))</f>
      </c>
      <c r="BB51" s="8">
        <f t="shared" si="64"/>
        <v>0</v>
      </c>
      <c r="BC51" s="8">
        <f t="shared" si="64"/>
        <v>0</v>
      </c>
      <c r="BD51" s="8">
        <f t="shared" si="64"/>
        <v>0</v>
      </c>
      <c r="BE51" s="8">
        <f t="shared" si="64"/>
        <v>0</v>
      </c>
      <c r="BF51" s="8">
        <f t="shared" si="64"/>
        <v>0</v>
      </c>
      <c r="BG51" s="8">
        <f t="shared" si="64"/>
        <v>0</v>
      </c>
      <c r="BH51" s="8">
        <f t="shared" si="64"/>
        <v>0</v>
      </c>
      <c r="BI51" s="8">
        <f t="shared" si="64"/>
        <v>0</v>
      </c>
      <c r="BJ51" s="8">
        <f t="shared" si="64"/>
        <v>0</v>
      </c>
      <c r="BK51" s="8">
        <f t="shared" si="64"/>
        <v>0</v>
      </c>
      <c r="BL51" s="8">
        <f t="shared" si="64"/>
        <v>0</v>
      </c>
      <c r="BM51" s="8">
        <f t="shared" si="64"/>
        <v>0</v>
      </c>
    </row>
    <row r="52" spans="1:65" ht="14.25" customHeight="1">
      <c r="A52" s="11">
        <f t="shared" si="58"/>
      </c>
      <c r="B52" s="11">
        <f t="shared" si="42"/>
      </c>
      <c r="C52" s="15">
        <f t="shared" si="43"/>
      </c>
      <c r="D52" s="41"/>
      <c r="E52" s="42"/>
      <c r="F52" s="41"/>
      <c r="G52" s="41"/>
      <c r="H52" s="41"/>
      <c r="I52" s="41"/>
      <c r="J52" s="16">
        <f t="shared" si="19"/>
      </c>
      <c r="K52" s="15">
        <f t="shared" si="44"/>
      </c>
      <c r="L52" s="15" t="str">
        <f t="shared" si="45"/>
        <v>999:99.99</v>
      </c>
      <c r="N52" s="14">
        <f t="shared" si="59"/>
      </c>
      <c r="O52" s="14">
        <f t="shared" si="46"/>
      </c>
      <c r="P52" s="14">
        <f t="shared" si="47"/>
      </c>
      <c r="Q52" s="14">
        <f t="shared" si="48"/>
      </c>
      <c r="R52" s="14">
        <f t="shared" si="49"/>
        <v>0</v>
      </c>
      <c r="S52" s="14">
        <f t="shared" si="50"/>
        <v>0</v>
      </c>
      <c r="T52" s="14">
        <f t="shared" si="51"/>
        <v>0</v>
      </c>
      <c r="U52" s="14">
        <f t="shared" si="52"/>
        <v>0</v>
      </c>
      <c r="V52" s="14">
        <f t="shared" si="53"/>
        <v>0</v>
      </c>
      <c r="W52" s="14">
        <f t="shared" si="60"/>
        <v>0</v>
      </c>
      <c r="X52" s="14">
        <f t="shared" si="61"/>
        <v>0</v>
      </c>
      <c r="Y52" s="14">
        <f t="shared" si="62"/>
        <v>0</v>
      </c>
      <c r="Z52" s="14">
        <f t="shared" si="63"/>
        <v>0</v>
      </c>
      <c r="AA52" s="14">
        <f t="shared" si="54"/>
        <v>0</v>
      </c>
      <c r="AB52" s="40">
        <f t="shared" si="30"/>
      </c>
      <c r="AC52" s="40">
        <f t="shared" si="31"/>
      </c>
      <c r="AD52" s="40">
        <f t="shared" si="32"/>
      </c>
      <c r="AE52" s="40">
        <f t="shared" si="33"/>
      </c>
      <c r="AF52" s="40">
        <f t="shared" si="34"/>
        <v>0</v>
      </c>
      <c r="AG52" s="40">
        <f t="shared" si="35"/>
        <v>0</v>
      </c>
      <c r="AH52" s="40">
        <f t="shared" si="36"/>
        <v>0</v>
      </c>
      <c r="AI52" s="40">
        <f t="shared" si="37"/>
        <v>0</v>
      </c>
      <c r="AJ52" s="40">
        <f t="shared" si="55"/>
        <v>0</v>
      </c>
      <c r="AK52" s="40">
        <f t="shared" si="56"/>
      </c>
      <c r="AL52" s="14">
        <f t="shared" si="57"/>
        <v>0</v>
      </c>
      <c r="AM52" s="14">
        <f t="shared" si="25"/>
      </c>
      <c r="AN52" s="14">
        <f t="shared" si="26"/>
      </c>
      <c r="AO52" s="14">
        <f t="shared" si="27"/>
      </c>
      <c r="AP52" s="14">
        <f t="shared" si="28"/>
      </c>
      <c r="AV52" s="8">
        <v>46</v>
      </c>
      <c r="AW52" s="8">
        <f>IF(ISERROR(VLOOKUP($AV52,'申込一覧表'!$Z$5:$AF$147,2,0)),"",VLOOKUP($AV52,'申込一覧表'!$Z$5:$AF$147,2,0))</f>
      </c>
      <c r="AX52" s="8">
        <f>IF(ISERROR(VLOOKUP($AV52,'申込一覧表'!$Z$5:$AF$147,7,0)),"",VLOOKUP($AV52,'申込一覧表'!$Z$5:$AF$147,7,0))</f>
      </c>
      <c r="AY52" s="8">
        <f>IF(ISERROR(VLOOKUP($AV52,'申込一覧表'!$Z$5:$AG$147,8,0)),"",VLOOKUP($AV52,'申込一覧表'!$Z$5:$AG$147,8,0))</f>
      </c>
      <c r="AZ52" s="8">
        <f>IF(ISERROR(VLOOKUP($AV52,'申込一覧表'!$Z$5:$AF$147,5,0)),"",VLOOKUP($AV52,'申込一覧表'!$Z$5:$AF$147,5,0))</f>
      </c>
      <c r="BA52" s="8">
        <f>IF(ISERROR(VLOOKUP($AV52,'申込一覧表'!$Z$5:$AH$147,9,0)),"",VLOOKUP($AV52,'申込一覧表'!$Z$5:$AH$147,9,0))</f>
      </c>
      <c r="BB52" s="8">
        <f t="shared" si="64"/>
        <v>0</v>
      </c>
      <c r="BC52" s="8">
        <f t="shared" si="64"/>
        <v>0</v>
      </c>
      <c r="BD52" s="8">
        <f t="shared" si="64"/>
        <v>0</v>
      </c>
      <c r="BE52" s="8">
        <f t="shared" si="64"/>
        <v>0</v>
      </c>
      <c r="BF52" s="8">
        <f t="shared" si="64"/>
        <v>0</v>
      </c>
      <c r="BG52" s="8">
        <f t="shared" si="64"/>
        <v>0</v>
      </c>
      <c r="BH52" s="8">
        <f t="shared" si="64"/>
        <v>0</v>
      </c>
      <c r="BI52" s="8">
        <f t="shared" si="64"/>
        <v>0</v>
      </c>
      <c r="BJ52" s="8">
        <f t="shared" si="64"/>
        <v>0</v>
      </c>
      <c r="BK52" s="8">
        <f t="shared" si="64"/>
        <v>0</v>
      </c>
      <c r="BL52" s="8">
        <f t="shared" si="64"/>
        <v>0</v>
      </c>
      <c r="BM52" s="8">
        <f t="shared" si="64"/>
        <v>0</v>
      </c>
    </row>
    <row r="53" spans="1:65" ht="14.25" customHeight="1">
      <c r="A53" s="11">
        <f t="shared" si="58"/>
      </c>
      <c r="B53" s="11">
        <f t="shared" si="42"/>
      </c>
      <c r="C53" s="15">
        <f t="shared" si="43"/>
      </c>
      <c r="D53" s="41"/>
      <c r="E53" s="42"/>
      <c r="F53" s="41"/>
      <c r="G53" s="41"/>
      <c r="H53" s="41"/>
      <c r="I53" s="41"/>
      <c r="J53" s="16">
        <f t="shared" si="19"/>
      </c>
      <c r="K53" s="15">
        <f t="shared" si="44"/>
      </c>
      <c r="L53" s="15" t="str">
        <f t="shared" si="45"/>
        <v>999:99.99</v>
      </c>
      <c r="N53" s="14">
        <f t="shared" si="59"/>
      </c>
      <c r="O53" s="14">
        <f t="shared" si="46"/>
      </c>
      <c r="P53" s="14">
        <f t="shared" si="47"/>
      </c>
      <c r="Q53" s="14">
        <f t="shared" si="48"/>
      </c>
      <c r="R53" s="14">
        <f t="shared" si="49"/>
        <v>0</v>
      </c>
      <c r="S53" s="14">
        <f t="shared" si="50"/>
        <v>0</v>
      </c>
      <c r="T53" s="14">
        <f t="shared" si="51"/>
        <v>0</v>
      </c>
      <c r="U53" s="14">
        <f t="shared" si="52"/>
        <v>0</v>
      </c>
      <c r="V53" s="14">
        <f t="shared" si="53"/>
        <v>0</v>
      </c>
      <c r="W53" s="14">
        <f t="shared" si="60"/>
        <v>0</v>
      </c>
      <c r="X53" s="14">
        <f t="shared" si="61"/>
        <v>0</v>
      </c>
      <c r="Y53" s="14">
        <f t="shared" si="62"/>
        <v>0</v>
      </c>
      <c r="Z53" s="14">
        <f t="shared" si="63"/>
        <v>0</v>
      </c>
      <c r="AA53" s="14">
        <f t="shared" si="54"/>
        <v>0</v>
      </c>
      <c r="AB53" s="40">
        <f t="shared" si="30"/>
      </c>
      <c r="AC53" s="40">
        <f t="shared" si="31"/>
      </c>
      <c r="AD53" s="40">
        <f t="shared" si="32"/>
      </c>
      <c r="AE53" s="40">
        <f t="shared" si="33"/>
      </c>
      <c r="AF53" s="40">
        <f t="shared" si="34"/>
        <v>0</v>
      </c>
      <c r="AG53" s="40">
        <f t="shared" si="35"/>
        <v>0</v>
      </c>
      <c r="AH53" s="40">
        <f t="shared" si="36"/>
        <v>0</v>
      </c>
      <c r="AI53" s="40">
        <f t="shared" si="37"/>
        <v>0</v>
      </c>
      <c r="AJ53" s="40">
        <f t="shared" si="55"/>
        <v>0</v>
      </c>
      <c r="AK53" s="40">
        <f t="shared" si="56"/>
      </c>
      <c r="AL53" s="14">
        <f t="shared" si="57"/>
        <v>0</v>
      </c>
      <c r="AM53" s="14">
        <f t="shared" si="25"/>
      </c>
      <c r="AN53" s="14">
        <f t="shared" si="26"/>
      </c>
      <c r="AO53" s="14">
        <f t="shared" si="27"/>
      </c>
      <c r="AP53" s="14">
        <f t="shared" si="28"/>
      </c>
      <c r="AV53" s="8">
        <v>47</v>
      </c>
      <c r="AW53" s="8">
        <f>IF(ISERROR(VLOOKUP($AV53,'申込一覧表'!$Z$5:$AF$147,2,0)),"",VLOOKUP($AV53,'申込一覧表'!$Z$5:$AF$147,2,0))</f>
      </c>
      <c r="AX53" s="8">
        <f>IF(ISERROR(VLOOKUP($AV53,'申込一覧表'!$Z$5:$AF$147,7,0)),"",VLOOKUP($AV53,'申込一覧表'!$Z$5:$AF$147,7,0))</f>
      </c>
      <c r="AY53" s="8">
        <f>IF(ISERROR(VLOOKUP($AV53,'申込一覧表'!$Z$5:$AG$147,8,0)),"",VLOOKUP($AV53,'申込一覧表'!$Z$5:$AG$147,8,0))</f>
      </c>
      <c r="AZ53" s="8">
        <f>IF(ISERROR(VLOOKUP($AV53,'申込一覧表'!$Z$5:$AF$147,5,0)),"",VLOOKUP($AV53,'申込一覧表'!$Z$5:$AF$147,5,0))</f>
      </c>
      <c r="BA53" s="8">
        <f>IF(ISERROR(VLOOKUP($AV53,'申込一覧表'!$Z$5:$AH$147,9,0)),"",VLOOKUP($AV53,'申込一覧表'!$Z$5:$AH$147,9,0))</f>
      </c>
      <c r="BB53" s="8">
        <f t="shared" si="64"/>
        <v>0</v>
      </c>
      <c r="BC53" s="8">
        <f t="shared" si="64"/>
        <v>0</v>
      </c>
      <c r="BD53" s="8">
        <f t="shared" si="64"/>
        <v>0</v>
      </c>
      <c r="BE53" s="8">
        <f t="shared" si="64"/>
        <v>0</v>
      </c>
      <c r="BF53" s="8">
        <f t="shared" si="64"/>
        <v>0</v>
      </c>
      <c r="BG53" s="8">
        <f t="shared" si="64"/>
        <v>0</v>
      </c>
      <c r="BH53" s="8">
        <f t="shared" si="64"/>
        <v>0</v>
      </c>
      <c r="BI53" s="8">
        <f t="shared" si="64"/>
        <v>0</v>
      </c>
      <c r="BJ53" s="8">
        <f t="shared" si="64"/>
        <v>0</v>
      </c>
      <c r="BK53" s="8">
        <f t="shared" si="64"/>
        <v>0</v>
      </c>
      <c r="BL53" s="8">
        <f t="shared" si="64"/>
        <v>0</v>
      </c>
      <c r="BM53" s="8">
        <f t="shared" si="64"/>
        <v>0</v>
      </c>
    </row>
    <row r="54" spans="1:65" ht="14.25" customHeight="1">
      <c r="A54" s="11">
        <f t="shared" si="58"/>
      </c>
      <c r="B54" s="11">
        <f t="shared" si="42"/>
      </c>
      <c r="C54" s="15">
        <f t="shared" si="43"/>
      </c>
      <c r="D54" s="41"/>
      <c r="E54" s="42"/>
      <c r="F54" s="41"/>
      <c r="G54" s="41"/>
      <c r="H54" s="41"/>
      <c r="I54" s="41"/>
      <c r="J54" s="16">
        <f t="shared" si="19"/>
      </c>
      <c r="K54" s="15">
        <f t="shared" si="44"/>
      </c>
      <c r="L54" s="15" t="str">
        <f t="shared" si="45"/>
        <v>999:99.99</v>
      </c>
      <c r="N54" s="14">
        <f t="shared" si="59"/>
      </c>
      <c r="O54" s="14">
        <f t="shared" si="46"/>
      </c>
      <c r="P54" s="14">
        <f t="shared" si="47"/>
      </c>
      <c r="Q54" s="14">
        <f t="shared" si="48"/>
      </c>
      <c r="R54" s="14">
        <f t="shared" si="49"/>
        <v>0</v>
      </c>
      <c r="S54" s="14">
        <f t="shared" si="50"/>
        <v>0</v>
      </c>
      <c r="T54" s="14">
        <f t="shared" si="51"/>
        <v>0</v>
      </c>
      <c r="U54" s="14">
        <f t="shared" si="52"/>
        <v>0</v>
      </c>
      <c r="V54" s="14">
        <f t="shared" si="53"/>
        <v>0</v>
      </c>
      <c r="W54" s="14">
        <f t="shared" si="60"/>
        <v>0</v>
      </c>
      <c r="X54" s="14">
        <f t="shared" si="61"/>
        <v>0</v>
      </c>
      <c r="Y54" s="14">
        <f t="shared" si="62"/>
        <v>0</v>
      </c>
      <c r="Z54" s="14">
        <f t="shared" si="63"/>
        <v>0</v>
      </c>
      <c r="AA54" s="14">
        <f t="shared" si="54"/>
        <v>0</v>
      </c>
      <c r="AB54" s="40">
        <f t="shared" si="30"/>
      </c>
      <c r="AC54" s="40">
        <f t="shared" si="31"/>
      </c>
      <c r="AD54" s="40">
        <f t="shared" si="32"/>
      </c>
      <c r="AE54" s="40">
        <f t="shared" si="33"/>
      </c>
      <c r="AF54" s="40">
        <f t="shared" si="34"/>
        <v>0</v>
      </c>
      <c r="AG54" s="40">
        <f t="shared" si="35"/>
        <v>0</v>
      </c>
      <c r="AH54" s="40">
        <f t="shared" si="36"/>
        <v>0</v>
      </c>
      <c r="AI54" s="40">
        <f t="shared" si="37"/>
        <v>0</v>
      </c>
      <c r="AJ54" s="40">
        <f t="shared" si="55"/>
        <v>0</v>
      </c>
      <c r="AK54" s="40">
        <f t="shared" si="56"/>
      </c>
      <c r="AL54" s="14">
        <f t="shared" si="57"/>
        <v>0</v>
      </c>
      <c r="AM54" s="14">
        <f t="shared" si="25"/>
      </c>
      <c r="AN54" s="14">
        <f t="shared" si="26"/>
      </c>
      <c r="AO54" s="14">
        <f t="shared" si="27"/>
      </c>
      <c r="AP54" s="14">
        <f t="shared" si="28"/>
      </c>
      <c r="AV54" s="8">
        <v>48</v>
      </c>
      <c r="AW54" s="8">
        <f>IF(ISERROR(VLOOKUP($AV54,'申込一覧表'!$Z$5:$AF$147,2,0)),"",VLOOKUP($AV54,'申込一覧表'!$Z$5:$AF$147,2,0))</f>
      </c>
      <c r="AX54" s="8">
        <f>IF(ISERROR(VLOOKUP($AV54,'申込一覧表'!$Z$5:$AF$147,7,0)),"",VLOOKUP($AV54,'申込一覧表'!$Z$5:$AF$147,7,0))</f>
      </c>
      <c r="AY54" s="8">
        <f>IF(ISERROR(VLOOKUP($AV54,'申込一覧表'!$Z$5:$AG$147,8,0)),"",VLOOKUP($AV54,'申込一覧表'!$Z$5:$AG$147,8,0))</f>
      </c>
      <c r="AZ54" s="8">
        <f>IF(ISERROR(VLOOKUP($AV54,'申込一覧表'!$Z$5:$AF$147,5,0)),"",VLOOKUP($AV54,'申込一覧表'!$Z$5:$AF$147,5,0))</f>
      </c>
      <c r="BA54" s="8">
        <f>IF(ISERROR(VLOOKUP($AV54,'申込一覧表'!$Z$5:$AH$147,9,0)),"",VLOOKUP($AV54,'申込一覧表'!$Z$5:$AH$147,9,0))</f>
      </c>
      <c r="BB54" s="8">
        <f t="shared" si="64"/>
        <v>0</v>
      </c>
      <c r="BC54" s="8">
        <f t="shared" si="64"/>
        <v>0</v>
      </c>
      <c r="BD54" s="8">
        <f t="shared" si="64"/>
        <v>0</v>
      </c>
      <c r="BE54" s="8">
        <f t="shared" si="64"/>
        <v>0</v>
      </c>
      <c r="BF54" s="8">
        <f t="shared" si="64"/>
        <v>0</v>
      </c>
      <c r="BG54" s="8">
        <f t="shared" si="64"/>
        <v>0</v>
      </c>
      <c r="BH54" s="8">
        <f t="shared" si="64"/>
        <v>0</v>
      </c>
      <c r="BI54" s="8">
        <f t="shared" si="64"/>
        <v>0</v>
      </c>
      <c r="BJ54" s="8">
        <f t="shared" si="64"/>
        <v>0</v>
      </c>
      <c r="BK54" s="8">
        <f t="shared" si="64"/>
        <v>0</v>
      </c>
      <c r="BL54" s="8">
        <f t="shared" si="64"/>
        <v>0</v>
      </c>
      <c r="BM54" s="8">
        <f t="shared" si="64"/>
        <v>0</v>
      </c>
    </row>
    <row r="55" spans="1:65" ht="14.25" customHeight="1">
      <c r="A55" s="11">
        <f t="shared" si="58"/>
      </c>
      <c r="B55" s="11">
        <f t="shared" si="42"/>
      </c>
      <c r="C55" s="15">
        <f t="shared" si="43"/>
      </c>
      <c r="D55" s="41"/>
      <c r="E55" s="42"/>
      <c r="F55" s="41"/>
      <c r="G55" s="41"/>
      <c r="H55" s="41"/>
      <c r="I55" s="41"/>
      <c r="J55" s="16">
        <f t="shared" si="19"/>
      </c>
      <c r="K55" s="15">
        <f t="shared" si="44"/>
      </c>
      <c r="L55" s="15" t="str">
        <f t="shared" si="45"/>
        <v>999:99.99</v>
      </c>
      <c r="N55" s="14">
        <f t="shared" si="59"/>
      </c>
      <c r="O55" s="14">
        <f t="shared" si="46"/>
      </c>
      <c r="P55" s="14">
        <f t="shared" si="47"/>
      </c>
      <c r="Q55" s="14">
        <f t="shared" si="48"/>
      </c>
      <c r="R55" s="14">
        <f t="shared" si="49"/>
        <v>0</v>
      </c>
      <c r="S55" s="14">
        <f t="shared" si="50"/>
        <v>0</v>
      </c>
      <c r="T55" s="14">
        <f t="shared" si="51"/>
        <v>0</v>
      </c>
      <c r="U55" s="14">
        <f t="shared" si="52"/>
        <v>0</v>
      </c>
      <c r="V55" s="14">
        <f t="shared" si="53"/>
        <v>0</v>
      </c>
      <c r="W55" s="14">
        <f t="shared" si="60"/>
        <v>0</v>
      </c>
      <c r="X55" s="14">
        <f t="shared" si="61"/>
        <v>0</v>
      </c>
      <c r="Y55" s="14">
        <f t="shared" si="62"/>
        <v>0</v>
      </c>
      <c r="Z55" s="14">
        <f t="shared" si="63"/>
        <v>0</v>
      </c>
      <c r="AA55" s="14">
        <f t="shared" si="54"/>
        <v>0</v>
      </c>
      <c r="AB55" s="40">
        <f t="shared" si="30"/>
      </c>
      <c r="AC55" s="40">
        <f t="shared" si="31"/>
      </c>
      <c r="AD55" s="40">
        <f t="shared" si="32"/>
      </c>
      <c r="AE55" s="40">
        <f t="shared" si="33"/>
      </c>
      <c r="AF55" s="40">
        <f t="shared" si="34"/>
        <v>0</v>
      </c>
      <c r="AG55" s="40">
        <f t="shared" si="35"/>
        <v>0</v>
      </c>
      <c r="AH55" s="40">
        <f t="shared" si="36"/>
        <v>0</v>
      </c>
      <c r="AI55" s="40">
        <f t="shared" si="37"/>
        <v>0</v>
      </c>
      <c r="AJ55" s="40">
        <f t="shared" si="55"/>
        <v>0</v>
      </c>
      <c r="AK55" s="40">
        <f t="shared" si="56"/>
      </c>
      <c r="AL55" s="14">
        <f t="shared" si="57"/>
        <v>0</v>
      </c>
      <c r="AM55" s="14">
        <f t="shared" si="25"/>
      </c>
      <c r="AN55" s="14">
        <f t="shared" si="26"/>
      </c>
      <c r="AO55" s="14">
        <f t="shared" si="27"/>
      </c>
      <c r="AP55" s="14">
        <f t="shared" si="28"/>
      </c>
      <c r="AV55" s="8">
        <v>49</v>
      </c>
      <c r="AW55" s="8">
        <f>IF(ISERROR(VLOOKUP($AV55,'申込一覧表'!$Z$5:$AF$147,2,0)),"",VLOOKUP($AV55,'申込一覧表'!$Z$5:$AF$147,2,0))</f>
      </c>
      <c r="AX55" s="8">
        <f>IF(ISERROR(VLOOKUP($AV55,'申込一覧表'!$Z$5:$AF$147,7,0)),"",VLOOKUP($AV55,'申込一覧表'!$Z$5:$AF$147,7,0))</f>
      </c>
      <c r="AY55" s="8">
        <f>IF(ISERROR(VLOOKUP($AV55,'申込一覧表'!$Z$5:$AG$147,8,0)),"",VLOOKUP($AV55,'申込一覧表'!$Z$5:$AG$147,8,0))</f>
      </c>
      <c r="AZ55" s="8">
        <f>IF(ISERROR(VLOOKUP($AV55,'申込一覧表'!$Z$5:$AF$147,5,0)),"",VLOOKUP($AV55,'申込一覧表'!$Z$5:$AF$147,5,0))</f>
      </c>
      <c r="BA55" s="8">
        <f>IF(ISERROR(VLOOKUP($AV55,'申込一覧表'!$Z$5:$AH$147,9,0)),"",VLOOKUP($AV55,'申込一覧表'!$Z$5:$AH$147,9,0))</f>
      </c>
      <c r="BB55" s="8">
        <f t="shared" si="64"/>
        <v>0</v>
      </c>
      <c r="BC55" s="8">
        <f t="shared" si="64"/>
        <v>0</v>
      </c>
      <c r="BD55" s="8">
        <f t="shared" si="64"/>
        <v>0</v>
      </c>
      <c r="BE55" s="8">
        <f t="shared" si="64"/>
        <v>0</v>
      </c>
      <c r="BF55" s="8">
        <f t="shared" si="64"/>
        <v>0</v>
      </c>
      <c r="BG55" s="8">
        <f t="shared" si="64"/>
        <v>0</v>
      </c>
      <c r="BH55" s="8">
        <f t="shared" si="64"/>
        <v>0</v>
      </c>
      <c r="BI55" s="8">
        <f t="shared" si="64"/>
        <v>0</v>
      </c>
      <c r="BJ55" s="8">
        <f t="shared" si="64"/>
        <v>0</v>
      </c>
      <c r="BK55" s="8">
        <f t="shared" si="64"/>
        <v>0</v>
      </c>
      <c r="BL55" s="8">
        <f t="shared" si="64"/>
        <v>0</v>
      </c>
      <c r="BM55" s="8">
        <f t="shared" si="64"/>
        <v>0</v>
      </c>
    </row>
    <row r="56" spans="1:65" ht="14.25" customHeight="1">
      <c r="A56" s="11">
        <f t="shared" si="58"/>
      </c>
      <c r="B56" s="11">
        <f t="shared" si="42"/>
      </c>
      <c r="C56" s="15">
        <f t="shared" si="43"/>
      </c>
      <c r="D56" s="41"/>
      <c r="E56" s="42"/>
      <c r="F56" s="41"/>
      <c r="G56" s="41"/>
      <c r="H56" s="41"/>
      <c r="I56" s="41"/>
      <c r="J56" s="16">
        <f t="shared" si="19"/>
      </c>
      <c r="K56" s="15">
        <f t="shared" si="44"/>
      </c>
      <c r="L56" s="15" t="str">
        <f t="shared" si="45"/>
        <v>999:99.99</v>
      </c>
      <c r="N56" s="14">
        <f t="shared" si="59"/>
      </c>
      <c r="O56" s="14">
        <f t="shared" si="46"/>
      </c>
      <c r="P56" s="14">
        <f t="shared" si="47"/>
      </c>
      <c r="Q56" s="14">
        <f t="shared" si="48"/>
      </c>
      <c r="R56" s="14">
        <f t="shared" si="49"/>
        <v>0</v>
      </c>
      <c r="S56" s="14">
        <f t="shared" si="50"/>
        <v>0</v>
      </c>
      <c r="T56" s="14">
        <f t="shared" si="51"/>
        <v>0</v>
      </c>
      <c r="U56" s="14">
        <f t="shared" si="52"/>
        <v>0</v>
      </c>
      <c r="V56" s="14">
        <f t="shared" si="53"/>
        <v>0</v>
      </c>
      <c r="W56" s="14">
        <f t="shared" si="60"/>
        <v>0</v>
      </c>
      <c r="X56" s="14">
        <f t="shared" si="61"/>
        <v>0</v>
      </c>
      <c r="Y56" s="14">
        <f t="shared" si="62"/>
        <v>0</v>
      </c>
      <c r="Z56" s="14">
        <f t="shared" si="63"/>
        <v>0</v>
      </c>
      <c r="AA56" s="14">
        <f t="shared" si="54"/>
        <v>0</v>
      </c>
      <c r="AB56" s="40">
        <f t="shared" si="30"/>
      </c>
      <c r="AC56" s="40">
        <f t="shared" si="31"/>
      </c>
      <c r="AD56" s="40">
        <f t="shared" si="32"/>
      </c>
      <c r="AE56" s="40">
        <f t="shared" si="33"/>
      </c>
      <c r="AF56" s="40">
        <f t="shared" si="34"/>
        <v>0</v>
      </c>
      <c r="AG56" s="40">
        <f t="shared" si="35"/>
        <v>0</v>
      </c>
      <c r="AH56" s="40">
        <f t="shared" si="36"/>
        <v>0</v>
      </c>
      <c r="AI56" s="40">
        <f t="shared" si="37"/>
        <v>0</v>
      </c>
      <c r="AJ56" s="40">
        <f t="shared" si="55"/>
        <v>0</v>
      </c>
      <c r="AK56" s="40">
        <f t="shared" si="56"/>
      </c>
      <c r="AL56" s="14">
        <f t="shared" si="57"/>
        <v>0</v>
      </c>
      <c r="AM56" s="14">
        <f t="shared" si="25"/>
      </c>
      <c r="AN56" s="14">
        <f t="shared" si="26"/>
      </c>
      <c r="AO56" s="14">
        <f t="shared" si="27"/>
      </c>
      <c r="AP56" s="14">
        <f t="shared" si="28"/>
      </c>
      <c r="AV56" s="8">
        <v>50</v>
      </c>
      <c r="AW56" s="8">
        <f>IF(ISERROR(VLOOKUP($AV56,'申込一覧表'!$Z$5:$AF$147,2,0)),"",VLOOKUP($AV56,'申込一覧表'!$Z$5:$AF$147,2,0))</f>
      </c>
      <c r="AX56" s="8">
        <f>IF(ISERROR(VLOOKUP($AV56,'申込一覧表'!$Z$5:$AF$147,7,0)),"",VLOOKUP($AV56,'申込一覧表'!$Z$5:$AF$147,7,0))</f>
      </c>
      <c r="AY56" s="8">
        <f>IF(ISERROR(VLOOKUP($AV56,'申込一覧表'!$Z$5:$AG$147,8,0)),"",VLOOKUP($AV56,'申込一覧表'!$Z$5:$AG$147,8,0))</f>
      </c>
      <c r="AZ56" s="8">
        <f>IF(ISERROR(VLOOKUP($AV56,'申込一覧表'!$Z$5:$AF$147,5,0)),"",VLOOKUP($AV56,'申込一覧表'!$Z$5:$AF$147,5,0))</f>
      </c>
      <c r="BA56" s="8">
        <f>IF(ISERROR(VLOOKUP($AV56,'申込一覧表'!$Z$5:$AH$147,9,0)),"",VLOOKUP($AV56,'申込一覧表'!$Z$5:$AH$147,9,0))</f>
      </c>
      <c r="BB56" s="8">
        <f t="shared" si="64"/>
        <v>0</v>
      </c>
      <c r="BC56" s="8">
        <f t="shared" si="64"/>
        <v>0</v>
      </c>
      <c r="BD56" s="8">
        <f t="shared" si="64"/>
        <v>0</v>
      </c>
      <c r="BE56" s="8">
        <f t="shared" si="64"/>
        <v>0</v>
      </c>
      <c r="BF56" s="8">
        <f t="shared" si="64"/>
        <v>0</v>
      </c>
      <c r="BG56" s="8">
        <f t="shared" si="64"/>
        <v>0</v>
      </c>
      <c r="BH56" s="8">
        <f t="shared" si="64"/>
        <v>0</v>
      </c>
      <c r="BI56" s="8">
        <f t="shared" si="64"/>
        <v>0</v>
      </c>
      <c r="BJ56" s="8">
        <f t="shared" si="64"/>
        <v>0</v>
      </c>
      <c r="BK56" s="8">
        <f t="shared" si="64"/>
        <v>0</v>
      </c>
      <c r="BL56" s="8">
        <f t="shared" si="64"/>
        <v>0</v>
      </c>
      <c r="BM56" s="8">
        <f t="shared" si="64"/>
        <v>0</v>
      </c>
    </row>
    <row r="57" spans="1:65" ht="14.25" customHeight="1">
      <c r="A57" s="11">
        <f t="shared" si="58"/>
      </c>
      <c r="B57" s="11">
        <f t="shared" si="42"/>
      </c>
      <c r="C57" s="15">
        <f t="shared" si="43"/>
      </c>
      <c r="D57" s="41"/>
      <c r="E57" s="42"/>
      <c r="F57" s="41"/>
      <c r="G57" s="41"/>
      <c r="H57" s="41"/>
      <c r="I57" s="41"/>
      <c r="J57" s="16">
        <f t="shared" si="19"/>
      </c>
      <c r="K57" s="15">
        <f t="shared" si="44"/>
      </c>
      <c r="L57" s="15" t="str">
        <f t="shared" si="45"/>
        <v>999:99.99</v>
      </c>
      <c r="N57" s="14">
        <f t="shared" si="59"/>
      </c>
      <c r="O57" s="14">
        <f t="shared" si="46"/>
      </c>
      <c r="P57" s="14">
        <f t="shared" si="47"/>
      </c>
      <c r="Q57" s="14">
        <f t="shared" si="48"/>
      </c>
      <c r="R57" s="14">
        <f t="shared" si="49"/>
        <v>0</v>
      </c>
      <c r="S57" s="14">
        <f t="shared" si="50"/>
        <v>0</v>
      </c>
      <c r="T57" s="14">
        <f t="shared" si="51"/>
        <v>0</v>
      </c>
      <c r="U57" s="14">
        <f t="shared" si="52"/>
        <v>0</v>
      </c>
      <c r="V57" s="14">
        <f t="shared" si="53"/>
        <v>0</v>
      </c>
      <c r="W57" s="14">
        <f t="shared" si="60"/>
        <v>0</v>
      </c>
      <c r="X57" s="14">
        <f t="shared" si="61"/>
        <v>0</v>
      </c>
      <c r="Y57" s="14">
        <f t="shared" si="62"/>
        <v>0</v>
      </c>
      <c r="Z57" s="14">
        <f t="shared" si="63"/>
        <v>0</v>
      </c>
      <c r="AA57" s="14">
        <f t="shared" si="54"/>
        <v>0</v>
      </c>
      <c r="AB57" s="40">
        <f t="shared" si="30"/>
      </c>
      <c r="AC57" s="40">
        <f t="shared" si="31"/>
      </c>
      <c r="AD57" s="40">
        <f t="shared" si="32"/>
      </c>
      <c r="AE57" s="40">
        <f t="shared" si="33"/>
      </c>
      <c r="AF57" s="40">
        <f t="shared" si="34"/>
        <v>0</v>
      </c>
      <c r="AG57" s="40">
        <f t="shared" si="35"/>
        <v>0</v>
      </c>
      <c r="AH57" s="40">
        <f t="shared" si="36"/>
        <v>0</v>
      </c>
      <c r="AI57" s="40">
        <f t="shared" si="37"/>
        <v>0</v>
      </c>
      <c r="AJ57" s="40">
        <f t="shared" si="55"/>
        <v>0</v>
      </c>
      <c r="AK57" s="40">
        <f t="shared" si="56"/>
      </c>
      <c r="AL57" s="14">
        <f t="shared" si="57"/>
        <v>0</v>
      </c>
      <c r="AM57" s="14">
        <f t="shared" si="25"/>
      </c>
      <c r="AN57" s="14">
        <f t="shared" si="26"/>
      </c>
      <c r="AO57" s="14">
        <f t="shared" si="27"/>
      </c>
      <c r="AP57" s="14">
        <f t="shared" si="28"/>
      </c>
      <c r="AV57" s="8">
        <v>51</v>
      </c>
      <c r="AW57" s="8">
        <f>IF(ISERROR(VLOOKUP($AV57,'申込一覧表'!$Z$5:$AF$147,2,0)),"",VLOOKUP($AV57,'申込一覧表'!$Z$5:$AF$147,2,0))</f>
      </c>
      <c r="AX57" s="8">
        <f>IF(ISERROR(VLOOKUP($AV57,'申込一覧表'!$Z$5:$AF$147,7,0)),"",VLOOKUP($AV57,'申込一覧表'!$Z$5:$AF$147,7,0))</f>
      </c>
      <c r="AY57" s="8">
        <f>IF(ISERROR(VLOOKUP($AV57,'申込一覧表'!$Z$5:$AG$147,8,0)),"",VLOOKUP($AV57,'申込一覧表'!$Z$5:$AG$147,8,0))</f>
      </c>
      <c r="AZ57" s="8">
        <f>IF(ISERROR(VLOOKUP($AV57,'申込一覧表'!$Z$5:$AF$147,5,0)),"",VLOOKUP($AV57,'申込一覧表'!$Z$5:$AF$147,5,0))</f>
      </c>
      <c r="BA57" s="8">
        <f>IF(ISERROR(VLOOKUP($AV57,'申込一覧表'!$Z$5:$AH$147,9,0)),"",VLOOKUP($AV57,'申込一覧表'!$Z$5:$AH$147,9,0))</f>
      </c>
      <c r="BB57" s="8">
        <f aca="true" t="shared" si="65" ref="BB57:BM66">COUNTIF($AB$6:$AE$65,BB$5&amp;$AW57)</f>
        <v>0</v>
      </c>
      <c r="BC57" s="8">
        <f t="shared" si="65"/>
        <v>0</v>
      </c>
      <c r="BD57" s="8">
        <f t="shared" si="65"/>
        <v>0</v>
      </c>
      <c r="BE57" s="8">
        <f t="shared" si="65"/>
        <v>0</v>
      </c>
      <c r="BF57" s="8">
        <f t="shared" si="65"/>
        <v>0</v>
      </c>
      <c r="BG57" s="8">
        <f t="shared" si="65"/>
        <v>0</v>
      </c>
      <c r="BH57" s="8">
        <f t="shared" si="65"/>
        <v>0</v>
      </c>
      <c r="BI57" s="8">
        <f t="shared" si="65"/>
        <v>0</v>
      </c>
      <c r="BJ57" s="8">
        <f t="shared" si="65"/>
        <v>0</v>
      </c>
      <c r="BK57" s="8">
        <f t="shared" si="65"/>
        <v>0</v>
      </c>
      <c r="BL57" s="8">
        <f t="shared" si="65"/>
        <v>0</v>
      </c>
      <c r="BM57" s="8">
        <f t="shared" si="65"/>
        <v>0</v>
      </c>
    </row>
    <row r="58" spans="1:65" ht="14.25" customHeight="1">
      <c r="A58" s="11">
        <f t="shared" si="58"/>
      </c>
      <c r="B58" s="11">
        <f t="shared" si="42"/>
      </c>
      <c r="C58" s="15">
        <f t="shared" si="43"/>
      </c>
      <c r="D58" s="41"/>
      <c r="E58" s="42"/>
      <c r="F58" s="41"/>
      <c r="G58" s="41"/>
      <c r="H58" s="41"/>
      <c r="I58" s="41"/>
      <c r="J58" s="16">
        <f t="shared" si="19"/>
      </c>
      <c r="K58" s="15">
        <f t="shared" si="44"/>
      </c>
      <c r="L58" s="15" t="str">
        <f t="shared" si="45"/>
        <v>999:99.99</v>
      </c>
      <c r="N58" s="14">
        <f t="shared" si="59"/>
      </c>
      <c r="O58" s="14">
        <f t="shared" si="46"/>
      </c>
      <c r="P58" s="14">
        <f t="shared" si="47"/>
      </c>
      <c r="Q58" s="14">
        <f t="shared" si="48"/>
      </c>
      <c r="R58" s="14">
        <f t="shared" si="49"/>
        <v>0</v>
      </c>
      <c r="S58" s="14">
        <f t="shared" si="50"/>
        <v>0</v>
      </c>
      <c r="T58" s="14">
        <f t="shared" si="51"/>
        <v>0</v>
      </c>
      <c r="U58" s="14">
        <f t="shared" si="52"/>
        <v>0</v>
      </c>
      <c r="V58" s="14">
        <f t="shared" si="53"/>
        <v>0</v>
      </c>
      <c r="W58" s="14">
        <f t="shared" si="60"/>
        <v>0</v>
      </c>
      <c r="X58" s="14">
        <f t="shared" si="61"/>
        <v>0</v>
      </c>
      <c r="Y58" s="14">
        <f t="shared" si="62"/>
        <v>0</v>
      </c>
      <c r="Z58" s="14">
        <f t="shared" si="63"/>
        <v>0</v>
      </c>
      <c r="AA58" s="14">
        <f t="shared" si="54"/>
        <v>0</v>
      </c>
      <c r="AB58" s="40">
        <f t="shared" si="30"/>
      </c>
      <c r="AC58" s="40">
        <f t="shared" si="31"/>
      </c>
      <c r="AD58" s="40">
        <f t="shared" si="32"/>
      </c>
      <c r="AE58" s="40">
        <f t="shared" si="33"/>
      </c>
      <c r="AF58" s="40">
        <f t="shared" si="34"/>
        <v>0</v>
      </c>
      <c r="AG58" s="40">
        <f t="shared" si="35"/>
        <v>0</v>
      </c>
      <c r="AH58" s="40">
        <f t="shared" si="36"/>
        <v>0</v>
      </c>
      <c r="AI58" s="40">
        <f t="shared" si="37"/>
        <v>0</v>
      </c>
      <c r="AJ58" s="40">
        <f t="shared" si="55"/>
        <v>0</v>
      </c>
      <c r="AK58" s="40">
        <f t="shared" si="56"/>
      </c>
      <c r="AL58" s="14">
        <f t="shared" si="57"/>
        <v>0</v>
      </c>
      <c r="AM58" s="14">
        <f t="shared" si="25"/>
      </c>
      <c r="AN58" s="14">
        <f t="shared" si="26"/>
      </c>
      <c r="AO58" s="14">
        <f t="shared" si="27"/>
      </c>
      <c r="AP58" s="14">
        <f t="shared" si="28"/>
      </c>
      <c r="AV58" s="8">
        <v>52</v>
      </c>
      <c r="AW58" s="8">
        <f>IF(ISERROR(VLOOKUP($AV58,'申込一覧表'!$Z$5:$AF$147,2,0)),"",VLOOKUP($AV58,'申込一覧表'!$Z$5:$AF$147,2,0))</f>
      </c>
      <c r="AX58" s="8">
        <f>IF(ISERROR(VLOOKUP($AV58,'申込一覧表'!$Z$5:$AF$147,7,0)),"",VLOOKUP($AV58,'申込一覧表'!$Z$5:$AF$147,7,0))</f>
      </c>
      <c r="AY58" s="8">
        <f>IF(ISERROR(VLOOKUP($AV58,'申込一覧表'!$Z$5:$AG$147,8,0)),"",VLOOKUP($AV58,'申込一覧表'!$Z$5:$AG$147,8,0))</f>
      </c>
      <c r="AZ58" s="8">
        <f>IF(ISERROR(VLOOKUP($AV58,'申込一覧表'!$Z$5:$AF$147,5,0)),"",VLOOKUP($AV58,'申込一覧表'!$Z$5:$AF$147,5,0))</f>
      </c>
      <c r="BA58" s="8">
        <f>IF(ISERROR(VLOOKUP($AV58,'申込一覧表'!$Z$5:$AH$147,9,0)),"",VLOOKUP($AV58,'申込一覧表'!$Z$5:$AH$147,9,0))</f>
      </c>
      <c r="BB58" s="8">
        <f t="shared" si="65"/>
        <v>0</v>
      </c>
      <c r="BC58" s="8">
        <f t="shared" si="65"/>
        <v>0</v>
      </c>
      <c r="BD58" s="8">
        <f t="shared" si="65"/>
        <v>0</v>
      </c>
      <c r="BE58" s="8">
        <f t="shared" si="65"/>
        <v>0</v>
      </c>
      <c r="BF58" s="8">
        <f t="shared" si="65"/>
        <v>0</v>
      </c>
      <c r="BG58" s="8">
        <f t="shared" si="65"/>
        <v>0</v>
      </c>
      <c r="BH58" s="8">
        <f t="shared" si="65"/>
        <v>0</v>
      </c>
      <c r="BI58" s="8">
        <f t="shared" si="65"/>
        <v>0</v>
      </c>
      <c r="BJ58" s="8">
        <f t="shared" si="65"/>
        <v>0</v>
      </c>
      <c r="BK58" s="8">
        <f t="shared" si="65"/>
        <v>0</v>
      </c>
      <c r="BL58" s="8">
        <f t="shared" si="65"/>
        <v>0</v>
      </c>
      <c r="BM58" s="8">
        <f t="shared" si="65"/>
        <v>0</v>
      </c>
    </row>
    <row r="59" spans="1:65" ht="14.25" customHeight="1">
      <c r="A59" s="11">
        <f t="shared" si="58"/>
      </c>
      <c r="B59" s="11">
        <f t="shared" si="42"/>
      </c>
      <c r="C59" s="15">
        <f t="shared" si="43"/>
      </c>
      <c r="D59" s="41"/>
      <c r="E59" s="42"/>
      <c r="F59" s="41"/>
      <c r="G59" s="41"/>
      <c r="H59" s="41"/>
      <c r="I59" s="41"/>
      <c r="J59" s="16">
        <f t="shared" si="19"/>
      </c>
      <c r="K59" s="15">
        <f t="shared" si="44"/>
      </c>
      <c r="L59" s="15" t="str">
        <f t="shared" si="45"/>
        <v>999:99.99</v>
      </c>
      <c r="N59" s="14">
        <f t="shared" si="59"/>
      </c>
      <c r="O59" s="14">
        <f t="shared" si="46"/>
      </c>
      <c r="P59" s="14">
        <f t="shared" si="47"/>
      </c>
      <c r="Q59" s="14">
        <f t="shared" si="48"/>
      </c>
      <c r="R59" s="14">
        <f t="shared" si="49"/>
        <v>0</v>
      </c>
      <c r="S59" s="14">
        <f t="shared" si="50"/>
        <v>0</v>
      </c>
      <c r="T59" s="14">
        <f t="shared" si="51"/>
        <v>0</v>
      </c>
      <c r="U59" s="14">
        <f t="shared" si="52"/>
        <v>0</v>
      </c>
      <c r="V59" s="14">
        <f t="shared" si="53"/>
        <v>0</v>
      </c>
      <c r="W59" s="14">
        <f t="shared" si="60"/>
        <v>0</v>
      </c>
      <c r="X59" s="14">
        <f t="shared" si="61"/>
        <v>0</v>
      </c>
      <c r="Y59" s="14">
        <f t="shared" si="62"/>
        <v>0</v>
      </c>
      <c r="Z59" s="14">
        <f t="shared" si="63"/>
        <v>0</v>
      </c>
      <c r="AA59" s="14">
        <f t="shared" si="54"/>
        <v>0</v>
      </c>
      <c r="AB59" s="40">
        <f t="shared" si="30"/>
      </c>
      <c r="AC59" s="40">
        <f t="shared" si="31"/>
      </c>
      <c r="AD59" s="40">
        <f t="shared" si="32"/>
      </c>
      <c r="AE59" s="40">
        <f t="shared" si="33"/>
      </c>
      <c r="AF59" s="40">
        <f t="shared" si="34"/>
        <v>0</v>
      </c>
      <c r="AG59" s="40">
        <f t="shared" si="35"/>
        <v>0</v>
      </c>
      <c r="AH59" s="40">
        <f t="shared" si="36"/>
        <v>0</v>
      </c>
      <c r="AI59" s="40">
        <f t="shared" si="37"/>
        <v>0</v>
      </c>
      <c r="AJ59" s="40">
        <f t="shared" si="55"/>
        <v>0</v>
      </c>
      <c r="AK59" s="40">
        <f t="shared" si="56"/>
      </c>
      <c r="AL59" s="14">
        <f t="shared" si="57"/>
        <v>0</v>
      </c>
      <c r="AM59" s="14">
        <f t="shared" si="25"/>
      </c>
      <c r="AN59" s="14">
        <f t="shared" si="26"/>
      </c>
      <c r="AO59" s="14">
        <f t="shared" si="27"/>
      </c>
      <c r="AP59" s="14">
        <f t="shared" si="28"/>
      </c>
      <c r="AV59" s="8">
        <v>53</v>
      </c>
      <c r="AW59" s="8">
        <f>IF(ISERROR(VLOOKUP($AV59,'申込一覧表'!$Z$5:$AF$147,2,0)),"",VLOOKUP($AV59,'申込一覧表'!$Z$5:$AF$147,2,0))</f>
      </c>
      <c r="AX59" s="8">
        <f>IF(ISERROR(VLOOKUP($AV59,'申込一覧表'!$Z$5:$AF$147,7,0)),"",VLOOKUP($AV59,'申込一覧表'!$Z$5:$AF$147,7,0))</f>
      </c>
      <c r="AY59" s="8">
        <f>IF(ISERROR(VLOOKUP($AV59,'申込一覧表'!$Z$5:$AG$147,8,0)),"",VLOOKUP($AV59,'申込一覧表'!$Z$5:$AG$147,8,0))</f>
      </c>
      <c r="AZ59" s="8">
        <f>IF(ISERROR(VLOOKUP($AV59,'申込一覧表'!$Z$5:$AF$147,5,0)),"",VLOOKUP($AV59,'申込一覧表'!$Z$5:$AF$147,5,0))</f>
      </c>
      <c r="BA59" s="8">
        <f>IF(ISERROR(VLOOKUP($AV59,'申込一覧表'!$Z$5:$AH$147,9,0)),"",VLOOKUP($AV59,'申込一覧表'!$Z$5:$AH$147,9,0))</f>
      </c>
      <c r="BB59" s="8">
        <f t="shared" si="65"/>
        <v>0</v>
      </c>
      <c r="BC59" s="8">
        <f t="shared" si="65"/>
        <v>0</v>
      </c>
      <c r="BD59" s="8">
        <f t="shared" si="65"/>
        <v>0</v>
      </c>
      <c r="BE59" s="8">
        <f t="shared" si="65"/>
        <v>0</v>
      </c>
      <c r="BF59" s="8">
        <f t="shared" si="65"/>
        <v>0</v>
      </c>
      <c r="BG59" s="8">
        <f t="shared" si="65"/>
        <v>0</v>
      </c>
      <c r="BH59" s="8">
        <f t="shared" si="65"/>
        <v>0</v>
      </c>
      <c r="BI59" s="8">
        <f t="shared" si="65"/>
        <v>0</v>
      </c>
      <c r="BJ59" s="8">
        <f t="shared" si="65"/>
        <v>0</v>
      </c>
      <c r="BK59" s="8">
        <f t="shared" si="65"/>
        <v>0</v>
      </c>
      <c r="BL59" s="8">
        <f t="shared" si="65"/>
        <v>0</v>
      </c>
      <c r="BM59" s="8">
        <f t="shared" si="65"/>
        <v>0</v>
      </c>
    </row>
    <row r="60" spans="1:65" ht="14.25" customHeight="1">
      <c r="A60" s="11">
        <f t="shared" si="58"/>
      </c>
      <c r="B60" s="11">
        <f t="shared" si="42"/>
      </c>
      <c r="C60" s="15">
        <f t="shared" si="43"/>
      </c>
      <c r="D60" s="41"/>
      <c r="E60" s="42"/>
      <c r="F60" s="41"/>
      <c r="G60" s="41"/>
      <c r="H60" s="41"/>
      <c r="I60" s="41"/>
      <c r="J60" s="16">
        <f t="shared" si="19"/>
      </c>
      <c r="K60" s="15">
        <f t="shared" si="44"/>
      </c>
      <c r="L60" s="15" t="str">
        <f t="shared" si="45"/>
        <v>999:99.99</v>
      </c>
      <c r="N60" s="14">
        <f t="shared" si="59"/>
      </c>
      <c r="O60" s="14">
        <f t="shared" si="46"/>
      </c>
      <c r="P60" s="14">
        <f t="shared" si="47"/>
      </c>
      <c r="Q60" s="14">
        <f t="shared" si="48"/>
      </c>
      <c r="R60" s="14">
        <f t="shared" si="49"/>
        <v>0</v>
      </c>
      <c r="S60" s="14">
        <f t="shared" si="50"/>
        <v>0</v>
      </c>
      <c r="T60" s="14">
        <f t="shared" si="51"/>
        <v>0</v>
      </c>
      <c r="U60" s="14">
        <f t="shared" si="52"/>
        <v>0</v>
      </c>
      <c r="V60" s="14">
        <f t="shared" si="53"/>
        <v>0</v>
      </c>
      <c r="W60" s="14">
        <f t="shared" si="60"/>
        <v>0</v>
      </c>
      <c r="X60" s="14">
        <f t="shared" si="61"/>
        <v>0</v>
      </c>
      <c r="Y60" s="14">
        <f t="shared" si="62"/>
        <v>0</v>
      </c>
      <c r="Z60" s="14">
        <f t="shared" si="63"/>
        <v>0</v>
      </c>
      <c r="AA60" s="14">
        <f t="shared" si="54"/>
        <v>0</v>
      </c>
      <c r="AB60" s="40">
        <f t="shared" si="30"/>
      </c>
      <c r="AC60" s="40">
        <f t="shared" si="31"/>
      </c>
      <c r="AD60" s="40">
        <f t="shared" si="32"/>
      </c>
      <c r="AE60" s="40">
        <f t="shared" si="33"/>
      </c>
      <c r="AF60" s="40">
        <f t="shared" si="34"/>
        <v>0</v>
      </c>
      <c r="AG60" s="40">
        <f t="shared" si="35"/>
        <v>0</v>
      </c>
      <c r="AH60" s="40">
        <f t="shared" si="36"/>
        <v>0</v>
      </c>
      <c r="AI60" s="40">
        <f t="shared" si="37"/>
        <v>0</v>
      </c>
      <c r="AJ60" s="40">
        <f t="shared" si="55"/>
        <v>0</v>
      </c>
      <c r="AK60" s="40">
        <f t="shared" si="56"/>
      </c>
      <c r="AL60" s="14">
        <f t="shared" si="57"/>
        <v>0</v>
      </c>
      <c r="AM60" s="14">
        <f t="shared" si="25"/>
      </c>
      <c r="AN60" s="14">
        <f t="shared" si="26"/>
      </c>
      <c r="AO60" s="14">
        <f t="shared" si="27"/>
      </c>
      <c r="AP60" s="14">
        <f t="shared" si="28"/>
      </c>
      <c r="AV60" s="8">
        <v>54</v>
      </c>
      <c r="AW60" s="8">
        <f>IF(ISERROR(VLOOKUP($AV60,'申込一覧表'!$Z$5:$AF$147,2,0)),"",VLOOKUP($AV60,'申込一覧表'!$Z$5:$AF$147,2,0))</f>
      </c>
      <c r="AX60" s="8">
        <f>IF(ISERROR(VLOOKUP($AV60,'申込一覧表'!$Z$5:$AF$147,7,0)),"",VLOOKUP($AV60,'申込一覧表'!$Z$5:$AF$147,7,0))</f>
      </c>
      <c r="AY60" s="8">
        <f>IF(ISERROR(VLOOKUP($AV60,'申込一覧表'!$Z$5:$AG$147,8,0)),"",VLOOKUP($AV60,'申込一覧表'!$Z$5:$AG$147,8,0))</f>
      </c>
      <c r="AZ60" s="8">
        <f>IF(ISERROR(VLOOKUP($AV60,'申込一覧表'!$Z$5:$AF$147,5,0)),"",VLOOKUP($AV60,'申込一覧表'!$Z$5:$AF$147,5,0))</f>
      </c>
      <c r="BA60" s="8">
        <f>IF(ISERROR(VLOOKUP($AV60,'申込一覧表'!$Z$5:$AH$147,9,0)),"",VLOOKUP($AV60,'申込一覧表'!$Z$5:$AH$147,9,0))</f>
      </c>
      <c r="BB60" s="8">
        <f t="shared" si="65"/>
        <v>0</v>
      </c>
      <c r="BC60" s="8">
        <f t="shared" si="65"/>
        <v>0</v>
      </c>
      <c r="BD60" s="8">
        <f t="shared" si="65"/>
        <v>0</v>
      </c>
      <c r="BE60" s="8">
        <f t="shared" si="65"/>
        <v>0</v>
      </c>
      <c r="BF60" s="8">
        <f t="shared" si="65"/>
        <v>0</v>
      </c>
      <c r="BG60" s="8">
        <f t="shared" si="65"/>
        <v>0</v>
      </c>
      <c r="BH60" s="8">
        <f t="shared" si="65"/>
        <v>0</v>
      </c>
      <c r="BI60" s="8">
        <f t="shared" si="65"/>
        <v>0</v>
      </c>
      <c r="BJ60" s="8">
        <f t="shared" si="65"/>
        <v>0</v>
      </c>
      <c r="BK60" s="8">
        <f t="shared" si="65"/>
        <v>0</v>
      </c>
      <c r="BL60" s="8">
        <f t="shared" si="65"/>
        <v>0</v>
      </c>
      <c r="BM60" s="8">
        <f t="shared" si="65"/>
        <v>0</v>
      </c>
    </row>
    <row r="61" spans="1:65" ht="14.25" customHeight="1">
      <c r="A61" s="11">
        <f t="shared" si="58"/>
      </c>
      <c r="B61" s="11">
        <f t="shared" si="42"/>
      </c>
      <c r="C61" s="15">
        <f t="shared" si="43"/>
      </c>
      <c r="D61" s="41"/>
      <c r="E61" s="42"/>
      <c r="F61" s="41"/>
      <c r="G61" s="41"/>
      <c r="H61" s="41"/>
      <c r="I61" s="41"/>
      <c r="J61" s="16">
        <f t="shared" si="19"/>
      </c>
      <c r="K61" s="15">
        <f t="shared" si="44"/>
      </c>
      <c r="L61" s="15" t="str">
        <f t="shared" si="45"/>
        <v>999:99.99</v>
      </c>
      <c r="N61" s="14">
        <f t="shared" si="59"/>
      </c>
      <c r="O61" s="14">
        <f t="shared" si="46"/>
      </c>
      <c r="P61" s="14">
        <f t="shared" si="47"/>
      </c>
      <c r="Q61" s="14">
        <f t="shared" si="48"/>
      </c>
      <c r="R61" s="14">
        <f t="shared" si="49"/>
        <v>0</v>
      </c>
      <c r="S61" s="14">
        <f t="shared" si="50"/>
        <v>0</v>
      </c>
      <c r="T61" s="14">
        <f t="shared" si="51"/>
        <v>0</v>
      </c>
      <c r="U61" s="14">
        <f t="shared" si="52"/>
        <v>0</v>
      </c>
      <c r="V61" s="14">
        <f t="shared" si="53"/>
        <v>0</v>
      </c>
      <c r="W61" s="14">
        <f t="shared" si="60"/>
        <v>0</v>
      </c>
      <c r="X61" s="14">
        <f t="shared" si="61"/>
        <v>0</v>
      </c>
      <c r="Y61" s="14">
        <f t="shared" si="62"/>
        <v>0</v>
      </c>
      <c r="Z61" s="14">
        <f t="shared" si="63"/>
        <v>0</v>
      </c>
      <c r="AA61" s="14">
        <f t="shared" si="54"/>
        <v>0</v>
      </c>
      <c r="AB61" s="40">
        <f t="shared" si="30"/>
      </c>
      <c r="AC61" s="40">
        <f t="shared" si="31"/>
      </c>
      <c r="AD61" s="40">
        <f t="shared" si="32"/>
      </c>
      <c r="AE61" s="40">
        <f t="shared" si="33"/>
      </c>
      <c r="AF61" s="40">
        <f t="shared" si="34"/>
        <v>0</v>
      </c>
      <c r="AG61" s="40">
        <f t="shared" si="35"/>
        <v>0</v>
      </c>
      <c r="AH61" s="40">
        <f t="shared" si="36"/>
        <v>0</v>
      </c>
      <c r="AI61" s="40">
        <f t="shared" si="37"/>
        <v>0</v>
      </c>
      <c r="AJ61" s="40">
        <f t="shared" si="55"/>
        <v>0</v>
      </c>
      <c r="AK61" s="40">
        <f t="shared" si="56"/>
      </c>
      <c r="AL61" s="14">
        <f t="shared" si="57"/>
        <v>0</v>
      </c>
      <c r="AM61" s="14">
        <f t="shared" si="25"/>
      </c>
      <c r="AN61" s="14">
        <f t="shared" si="26"/>
      </c>
      <c r="AO61" s="14">
        <f t="shared" si="27"/>
      </c>
      <c r="AP61" s="14">
        <f t="shared" si="28"/>
      </c>
      <c r="AV61" s="8">
        <v>55</v>
      </c>
      <c r="AW61" s="8">
        <f>IF(ISERROR(VLOOKUP($AV61,'申込一覧表'!$Z$5:$AF$147,2,0)),"",VLOOKUP($AV61,'申込一覧表'!$Z$5:$AF$147,2,0))</f>
      </c>
      <c r="AX61" s="8">
        <f>IF(ISERROR(VLOOKUP($AV61,'申込一覧表'!$Z$5:$AF$147,7,0)),"",VLOOKUP($AV61,'申込一覧表'!$Z$5:$AF$147,7,0))</f>
      </c>
      <c r="AY61" s="8">
        <f>IF(ISERROR(VLOOKUP($AV61,'申込一覧表'!$Z$5:$AG$147,8,0)),"",VLOOKUP($AV61,'申込一覧表'!$Z$5:$AG$147,8,0))</f>
      </c>
      <c r="AZ61" s="8">
        <f>IF(ISERROR(VLOOKUP($AV61,'申込一覧表'!$Z$5:$AF$147,5,0)),"",VLOOKUP($AV61,'申込一覧表'!$Z$5:$AF$147,5,0))</f>
      </c>
      <c r="BA61" s="8">
        <f>IF(ISERROR(VLOOKUP($AV61,'申込一覧表'!$Z$5:$AH$147,9,0)),"",VLOOKUP($AV61,'申込一覧表'!$Z$5:$AH$147,9,0))</f>
      </c>
      <c r="BB61" s="8">
        <f t="shared" si="65"/>
        <v>0</v>
      </c>
      <c r="BC61" s="8">
        <f t="shared" si="65"/>
        <v>0</v>
      </c>
      <c r="BD61" s="8">
        <f t="shared" si="65"/>
        <v>0</v>
      </c>
      <c r="BE61" s="8">
        <f t="shared" si="65"/>
        <v>0</v>
      </c>
      <c r="BF61" s="8">
        <f t="shared" si="65"/>
        <v>0</v>
      </c>
      <c r="BG61" s="8">
        <f t="shared" si="65"/>
        <v>0</v>
      </c>
      <c r="BH61" s="8">
        <f t="shared" si="65"/>
        <v>0</v>
      </c>
      <c r="BI61" s="8">
        <f t="shared" si="65"/>
        <v>0</v>
      </c>
      <c r="BJ61" s="8">
        <f t="shared" si="65"/>
        <v>0</v>
      </c>
      <c r="BK61" s="8">
        <f t="shared" si="65"/>
        <v>0</v>
      </c>
      <c r="BL61" s="8">
        <f t="shared" si="65"/>
        <v>0</v>
      </c>
      <c r="BM61" s="8">
        <f t="shared" si="65"/>
        <v>0</v>
      </c>
    </row>
    <row r="62" spans="1:65" ht="14.25" customHeight="1">
      <c r="A62" s="11">
        <f t="shared" si="58"/>
      </c>
      <c r="B62" s="11">
        <f t="shared" si="42"/>
      </c>
      <c r="C62" s="15">
        <f t="shared" si="43"/>
      </c>
      <c r="D62" s="41"/>
      <c r="E62" s="42"/>
      <c r="F62" s="41"/>
      <c r="G62" s="41"/>
      <c r="H62" s="41"/>
      <c r="I62" s="41"/>
      <c r="J62" s="16">
        <f t="shared" si="19"/>
      </c>
      <c r="K62" s="15">
        <f t="shared" si="44"/>
      </c>
      <c r="L62" s="15" t="str">
        <f t="shared" si="45"/>
        <v>999:99.99</v>
      </c>
      <c r="N62" s="14">
        <f t="shared" si="59"/>
      </c>
      <c r="O62" s="14">
        <f t="shared" si="46"/>
      </c>
      <c r="P62" s="14">
        <f t="shared" si="47"/>
      </c>
      <c r="Q62" s="14">
        <f t="shared" si="48"/>
      </c>
      <c r="R62" s="14">
        <f t="shared" si="49"/>
        <v>0</v>
      </c>
      <c r="S62" s="14">
        <f t="shared" si="50"/>
        <v>0</v>
      </c>
      <c r="T62" s="14">
        <f t="shared" si="51"/>
        <v>0</v>
      </c>
      <c r="U62" s="14">
        <f t="shared" si="52"/>
        <v>0</v>
      </c>
      <c r="V62" s="14">
        <f t="shared" si="53"/>
        <v>0</v>
      </c>
      <c r="W62" s="14">
        <f t="shared" si="60"/>
        <v>0</v>
      </c>
      <c r="X62" s="14">
        <f t="shared" si="61"/>
        <v>0</v>
      </c>
      <c r="Y62" s="14">
        <f t="shared" si="62"/>
        <v>0</v>
      </c>
      <c r="Z62" s="14">
        <f t="shared" si="63"/>
        <v>0</v>
      </c>
      <c r="AA62" s="14">
        <f t="shared" si="54"/>
        <v>0</v>
      </c>
      <c r="AB62" s="40">
        <f t="shared" si="30"/>
      </c>
      <c r="AC62" s="40">
        <f t="shared" si="31"/>
      </c>
      <c r="AD62" s="40">
        <f t="shared" si="32"/>
      </c>
      <c r="AE62" s="40">
        <f t="shared" si="33"/>
      </c>
      <c r="AF62" s="40">
        <f t="shared" si="34"/>
        <v>0</v>
      </c>
      <c r="AG62" s="40">
        <f t="shared" si="35"/>
        <v>0</v>
      </c>
      <c r="AH62" s="40">
        <f t="shared" si="36"/>
        <v>0</v>
      </c>
      <c r="AI62" s="40">
        <f t="shared" si="37"/>
        <v>0</v>
      </c>
      <c r="AJ62" s="40">
        <f t="shared" si="55"/>
        <v>0</v>
      </c>
      <c r="AK62" s="40">
        <f t="shared" si="56"/>
      </c>
      <c r="AL62" s="14">
        <f t="shared" si="57"/>
        <v>0</v>
      </c>
      <c r="AM62" s="14">
        <f t="shared" si="25"/>
      </c>
      <c r="AN62" s="14">
        <f t="shared" si="26"/>
      </c>
      <c r="AO62" s="14">
        <f t="shared" si="27"/>
      </c>
      <c r="AP62" s="14">
        <f t="shared" si="28"/>
      </c>
      <c r="AV62" s="8">
        <v>56</v>
      </c>
      <c r="AW62" s="8">
        <f>IF(ISERROR(VLOOKUP($AV62,'申込一覧表'!$Z$5:$AF$147,2,0)),"",VLOOKUP($AV62,'申込一覧表'!$Z$5:$AF$147,2,0))</f>
      </c>
      <c r="AX62" s="8">
        <f>IF(ISERROR(VLOOKUP($AV62,'申込一覧表'!$Z$5:$AF$147,7,0)),"",VLOOKUP($AV62,'申込一覧表'!$Z$5:$AF$147,7,0))</f>
      </c>
      <c r="AY62" s="8">
        <f>IF(ISERROR(VLOOKUP($AV62,'申込一覧表'!$Z$5:$AG$147,8,0)),"",VLOOKUP($AV62,'申込一覧表'!$Z$5:$AG$147,8,0))</f>
      </c>
      <c r="AZ62" s="8">
        <f>IF(ISERROR(VLOOKUP($AV62,'申込一覧表'!$Z$5:$AF$147,5,0)),"",VLOOKUP($AV62,'申込一覧表'!$Z$5:$AF$147,5,0))</f>
      </c>
      <c r="BA62" s="8">
        <f>IF(ISERROR(VLOOKUP($AV62,'申込一覧表'!$Z$5:$AH$147,9,0)),"",VLOOKUP($AV62,'申込一覧表'!$Z$5:$AH$147,9,0))</f>
      </c>
      <c r="BB62" s="8">
        <f t="shared" si="65"/>
        <v>0</v>
      </c>
      <c r="BC62" s="8">
        <f t="shared" si="65"/>
        <v>0</v>
      </c>
      <c r="BD62" s="8">
        <f t="shared" si="65"/>
        <v>0</v>
      </c>
      <c r="BE62" s="8">
        <f t="shared" si="65"/>
        <v>0</v>
      </c>
      <c r="BF62" s="8">
        <f t="shared" si="65"/>
        <v>0</v>
      </c>
      <c r="BG62" s="8">
        <f t="shared" si="65"/>
        <v>0</v>
      </c>
      <c r="BH62" s="8">
        <f t="shared" si="65"/>
        <v>0</v>
      </c>
      <c r="BI62" s="8">
        <f t="shared" si="65"/>
        <v>0</v>
      </c>
      <c r="BJ62" s="8">
        <f t="shared" si="65"/>
        <v>0</v>
      </c>
      <c r="BK62" s="8">
        <f t="shared" si="65"/>
        <v>0</v>
      </c>
      <c r="BL62" s="8">
        <f t="shared" si="65"/>
        <v>0</v>
      </c>
      <c r="BM62" s="8">
        <f t="shared" si="65"/>
        <v>0</v>
      </c>
    </row>
    <row r="63" spans="1:65" ht="14.25" customHeight="1">
      <c r="A63" s="11">
        <f t="shared" si="58"/>
      </c>
      <c r="B63" s="11">
        <f t="shared" si="42"/>
      </c>
      <c r="C63" s="15">
        <f t="shared" si="43"/>
      </c>
      <c r="D63" s="41"/>
      <c r="E63" s="42"/>
      <c r="F63" s="41"/>
      <c r="G63" s="41"/>
      <c r="H63" s="41"/>
      <c r="I63" s="41"/>
      <c r="J63" s="16">
        <f t="shared" si="19"/>
      </c>
      <c r="K63" s="15">
        <f t="shared" si="44"/>
      </c>
      <c r="L63" s="15" t="str">
        <f t="shared" si="45"/>
        <v>999:99.99</v>
      </c>
      <c r="N63" s="14">
        <f t="shared" si="59"/>
      </c>
      <c r="O63" s="14">
        <f t="shared" si="46"/>
      </c>
      <c r="P63" s="14">
        <f t="shared" si="47"/>
      </c>
      <c r="Q63" s="14">
        <f t="shared" si="48"/>
      </c>
      <c r="R63" s="14">
        <f t="shared" si="49"/>
        <v>0</v>
      </c>
      <c r="S63" s="14">
        <f t="shared" si="50"/>
        <v>0</v>
      </c>
      <c r="T63" s="14">
        <f t="shared" si="51"/>
        <v>0</v>
      </c>
      <c r="U63" s="14">
        <f t="shared" si="52"/>
        <v>0</v>
      </c>
      <c r="V63" s="14">
        <f t="shared" si="53"/>
        <v>0</v>
      </c>
      <c r="W63" s="14">
        <f t="shared" si="60"/>
        <v>0</v>
      </c>
      <c r="X63" s="14">
        <f t="shared" si="61"/>
        <v>0</v>
      </c>
      <c r="Y63" s="14">
        <f t="shared" si="62"/>
        <v>0</v>
      </c>
      <c r="Z63" s="14">
        <f t="shared" si="63"/>
        <v>0</v>
      </c>
      <c r="AA63" s="14">
        <f t="shared" si="54"/>
        <v>0</v>
      </c>
      <c r="AB63" s="40">
        <f t="shared" si="30"/>
      </c>
      <c r="AC63" s="40">
        <f t="shared" si="31"/>
      </c>
      <c r="AD63" s="40">
        <f t="shared" si="32"/>
      </c>
      <c r="AE63" s="40">
        <f t="shared" si="33"/>
      </c>
      <c r="AF63" s="40">
        <f t="shared" si="34"/>
        <v>0</v>
      </c>
      <c r="AG63" s="40">
        <f t="shared" si="35"/>
        <v>0</v>
      </c>
      <c r="AH63" s="40">
        <f t="shared" si="36"/>
        <v>0</v>
      </c>
      <c r="AI63" s="40">
        <f t="shared" si="37"/>
        <v>0</v>
      </c>
      <c r="AJ63" s="40">
        <f t="shared" si="55"/>
        <v>0</v>
      </c>
      <c r="AK63" s="40">
        <f t="shared" si="56"/>
      </c>
      <c r="AL63" s="14">
        <f t="shared" si="57"/>
        <v>0</v>
      </c>
      <c r="AM63" s="14">
        <f t="shared" si="25"/>
      </c>
      <c r="AN63" s="14">
        <f t="shared" si="26"/>
      </c>
      <c r="AO63" s="14">
        <f t="shared" si="27"/>
      </c>
      <c r="AP63" s="14">
        <f t="shared" si="28"/>
      </c>
      <c r="AV63" s="8">
        <v>57</v>
      </c>
      <c r="AW63" s="8">
        <f>IF(ISERROR(VLOOKUP($AV63,'申込一覧表'!$Z$5:$AF$147,2,0)),"",VLOOKUP($AV63,'申込一覧表'!$Z$5:$AF$147,2,0))</f>
      </c>
      <c r="AX63" s="8">
        <f>IF(ISERROR(VLOOKUP($AV63,'申込一覧表'!$Z$5:$AF$147,7,0)),"",VLOOKUP($AV63,'申込一覧表'!$Z$5:$AF$147,7,0))</f>
      </c>
      <c r="AY63" s="8">
        <f>IF(ISERROR(VLOOKUP($AV63,'申込一覧表'!$Z$5:$AG$147,8,0)),"",VLOOKUP($AV63,'申込一覧表'!$Z$5:$AG$147,8,0))</f>
      </c>
      <c r="AZ63" s="8">
        <f>IF(ISERROR(VLOOKUP($AV63,'申込一覧表'!$Z$5:$AF$147,5,0)),"",VLOOKUP($AV63,'申込一覧表'!$Z$5:$AF$147,5,0))</f>
      </c>
      <c r="BA63" s="8">
        <f>IF(ISERROR(VLOOKUP($AV63,'申込一覧表'!$Z$5:$AH$147,9,0)),"",VLOOKUP($AV63,'申込一覧表'!$Z$5:$AH$147,9,0))</f>
      </c>
      <c r="BB63" s="8">
        <f t="shared" si="65"/>
        <v>0</v>
      </c>
      <c r="BC63" s="8">
        <f t="shared" si="65"/>
        <v>0</v>
      </c>
      <c r="BD63" s="8">
        <f t="shared" si="65"/>
        <v>0</v>
      </c>
      <c r="BE63" s="8">
        <f t="shared" si="65"/>
        <v>0</v>
      </c>
      <c r="BF63" s="8">
        <f t="shared" si="65"/>
        <v>0</v>
      </c>
      <c r="BG63" s="8">
        <f t="shared" si="65"/>
        <v>0</v>
      </c>
      <c r="BH63" s="8">
        <f t="shared" si="65"/>
        <v>0</v>
      </c>
      <c r="BI63" s="8">
        <f t="shared" si="65"/>
        <v>0</v>
      </c>
      <c r="BJ63" s="8">
        <f t="shared" si="65"/>
        <v>0</v>
      </c>
      <c r="BK63" s="8">
        <f t="shared" si="65"/>
        <v>0</v>
      </c>
      <c r="BL63" s="8">
        <f t="shared" si="65"/>
        <v>0</v>
      </c>
      <c r="BM63" s="8">
        <f t="shared" si="65"/>
        <v>0</v>
      </c>
    </row>
    <row r="64" spans="1:65" ht="14.25" customHeight="1">
      <c r="A64" s="11">
        <f t="shared" si="58"/>
      </c>
      <c r="B64" s="11">
        <f t="shared" si="42"/>
      </c>
      <c r="C64" s="15">
        <f t="shared" si="43"/>
      </c>
      <c r="D64" s="41"/>
      <c r="E64" s="42"/>
      <c r="F64" s="41"/>
      <c r="G64" s="41"/>
      <c r="H64" s="41"/>
      <c r="I64" s="41"/>
      <c r="J64" s="16">
        <f t="shared" si="19"/>
      </c>
      <c r="K64" s="15">
        <f t="shared" si="44"/>
      </c>
      <c r="L64" s="15" t="str">
        <f t="shared" si="45"/>
        <v>999:99.99</v>
      </c>
      <c r="N64" s="14">
        <f t="shared" si="59"/>
      </c>
      <c r="O64" s="14">
        <f t="shared" si="46"/>
      </c>
      <c r="P64" s="14">
        <f t="shared" si="47"/>
      </c>
      <c r="Q64" s="14">
        <f t="shared" si="48"/>
      </c>
      <c r="R64" s="14">
        <f t="shared" si="49"/>
        <v>0</v>
      </c>
      <c r="S64" s="14">
        <f t="shared" si="50"/>
        <v>0</v>
      </c>
      <c r="T64" s="14">
        <f t="shared" si="51"/>
        <v>0</v>
      </c>
      <c r="U64" s="14">
        <f t="shared" si="52"/>
        <v>0</v>
      </c>
      <c r="V64" s="14">
        <f t="shared" si="53"/>
        <v>0</v>
      </c>
      <c r="W64" s="14">
        <f t="shared" si="60"/>
        <v>0</v>
      </c>
      <c r="X64" s="14">
        <f t="shared" si="61"/>
        <v>0</v>
      </c>
      <c r="Y64" s="14">
        <f t="shared" si="62"/>
        <v>0</v>
      </c>
      <c r="Z64" s="14">
        <f t="shared" si="63"/>
        <v>0</v>
      </c>
      <c r="AA64" s="14">
        <f t="shared" si="54"/>
        <v>0</v>
      </c>
      <c r="AB64" s="40">
        <f t="shared" si="30"/>
      </c>
      <c r="AC64" s="40">
        <f t="shared" si="31"/>
      </c>
      <c r="AD64" s="40">
        <f t="shared" si="32"/>
      </c>
      <c r="AE64" s="40">
        <f t="shared" si="33"/>
      </c>
      <c r="AF64" s="40">
        <f t="shared" si="34"/>
        <v>0</v>
      </c>
      <c r="AG64" s="40">
        <f t="shared" si="35"/>
        <v>0</v>
      </c>
      <c r="AH64" s="40">
        <f t="shared" si="36"/>
        <v>0</v>
      </c>
      <c r="AI64" s="40">
        <f t="shared" si="37"/>
        <v>0</v>
      </c>
      <c r="AJ64" s="40">
        <f t="shared" si="55"/>
        <v>0</v>
      </c>
      <c r="AK64" s="40">
        <f t="shared" si="56"/>
      </c>
      <c r="AL64" s="14">
        <f t="shared" si="57"/>
        <v>0</v>
      </c>
      <c r="AM64" s="14">
        <f t="shared" si="25"/>
      </c>
      <c r="AN64" s="14">
        <f t="shared" si="26"/>
      </c>
      <c r="AO64" s="14">
        <f t="shared" si="27"/>
      </c>
      <c r="AP64" s="14">
        <f t="shared" si="28"/>
      </c>
      <c r="AV64" s="8">
        <v>58</v>
      </c>
      <c r="AW64" s="8">
        <f>IF(ISERROR(VLOOKUP($AV64,'申込一覧表'!$Z$5:$AF$147,2,0)),"",VLOOKUP($AV64,'申込一覧表'!$Z$5:$AF$147,2,0))</f>
      </c>
      <c r="AX64" s="8">
        <f>IF(ISERROR(VLOOKUP($AV64,'申込一覧表'!$Z$5:$AF$147,7,0)),"",VLOOKUP($AV64,'申込一覧表'!$Z$5:$AF$147,7,0))</f>
      </c>
      <c r="AY64" s="8">
        <f>IF(ISERROR(VLOOKUP($AV64,'申込一覧表'!$Z$5:$AG$147,8,0)),"",VLOOKUP($AV64,'申込一覧表'!$Z$5:$AG$147,8,0))</f>
      </c>
      <c r="AZ64" s="8">
        <f>IF(ISERROR(VLOOKUP($AV64,'申込一覧表'!$Z$5:$AF$147,5,0)),"",VLOOKUP($AV64,'申込一覧表'!$Z$5:$AF$147,5,0))</f>
      </c>
      <c r="BA64" s="8">
        <f>IF(ISERROR(VLOOKUP($AV64,'申込一覧表'!$Z$5:$AH$147,9,0)),"",VLOOKUP($AV64,'申込一覧表'!$Z$5:$AH$147,9,0))</f>
      </c>
      <c r="BB64" s="8">
        <f t="shared" si="65"/>
        <v>0</v>
      </c>
      <c r="BC64" s="8">
        <f t="shared" si="65"/>
        <v>0</v>
      </c>
      <c r="BD64" s="8">
        <f t="shared" si="65"/>
        <v>0</v>
      </c>
      <c r="BE64" s="8">
        <f t="shared" si="65"/>
        <v>0</v>
      </c>
      <c r="BF64" s="8">
        <f t="shared" si="65"/>
        <v>0</v>
      </c>
      <c r="BG64" s="8">
        <f t="shared" si="65"/>
        <v>0</v>
      </c>
      <c r="BH64" s="8">
        <f t="shared" si="65"/>
        <v>0</v>
      </c>
      <c r="BI64" s="8">
        <f t="shared" si="65"/>
        <v>0</v>
      </c>
      <c r="BJ64" s="8">
        <f t="shared" si="65"/>
        <v>0</v>
      </c>
      <c r="BK64" s="8">
        <f t="shared" si="65"/>
        <v>0</v>
      </c>
      <c r="BL64" s="8">
        <f t="shared" si="65"/>
        <v>0</v>
      </c>
      <c r="BM64" s="8">
        <f t="shared" si="65"/>
        <v>0</v>
      </c>
    </row>
    <row r="65" spans="1:65" ht="14.25" customHeight="1">
      <c r="A65" s="11">
        <f t="shared" si="58"/>
      </c>
      <c r="B65" s="11">
        <f t="shared" si="42"/>
      </c>
      <c r="C65" s="15">
        <f t="shared" si="43"/>
      </c>
      <c r="D65" s="41"/>
      <c r="E65" s="42"/>
      <c r="F65" s="41"/>
      <c r="G65" s="41"/>
      <c r="H65" s="41"/>
      <c r="I65" s="41"/>
      <c r="J65" s="16">
        <f t="shared" si="19"/>
      </c>
      <c r="K65" s="15">
        <f t="shared" si="44"/>
      </c>
      <c r="L65" s="15" t="str">
        <f t="shared" si="45"/>
        <v>999:99.99</v>
      </c>
      <c r="N65" s="14">
        <f t="shared" si="59"/>
      </c>
      <c r="O65" s="14">
        <f t="shared" si="46"/>
      </c>
      <c r="P65" s="14">
        <f t="shared" si="47"/>
      </c>
      <c r="Q65" s="14">
        <f t="shared" si="48"/>
      </c>
      <c r="R65" s="14">
        <f t="shared" si="49"/>
        <v>0</v>
      </c>
      <c r="S65" s="14">
        <f t="shared" si="50"/>
        <v>0</v>
      </c>
      <c r="T65" s="14">
        <f t="shared" si="51"/>
        <v>0</v>
      </c>
      <c r="U65" s="14">
        <f t="shared" si="52"/>
        <v>0</v>
      </c>
      <c r="V65" s="14">
        <f t="shared" si="53"/>
        <v>0</v>
      </c>
      <c r="W65" s="14">
        <f t="shared" si="60"/>
        <v>0</v>
      </c>
      <c r="X65" s="14">
        <f t="shared" si="61"/>
        <v>0</v>
      </c>
      <c r="Y65" s="14">
        <f t="shared" si="62"/>
        <v>0</v>
      </c>
      <c r="Z65" s="14">
        <f t="shared" si="63"/>
        <v>0</v>
      </c>
      <c r="AA65" s="14">
        <f t="shared" si="54"/>
        <v>0</v>
      </c>
      <c r="AB65" s="40">
        <f t="shared" si="30"/>
      </c>
      <c r="AC65" s="40">
        <f t="shared" si="31"/>
      </c>
      <c r="AD65" s="40">
        <f t="shared" si="32"/>
      </c>
      <c r="AE65" s="40">
        <f t="shared" si="33"/>
      </c>
      <c r="AF65" s="40">
        <f t="shared" si="34"/>
        <v>0</v>
      </c>
      <c r="AG65" s="40">
        <f t="shared" si="35"/>
        <v>0</v>
      </c>
      <c r="AH65" s="40">
        <f t="shared" si="36"/>
        <v>0</v>
      </c>
      <c r="AI65" s="40">
        <f t="shared" si="37"/>
        <v>0</v>
      </c>
      <c r="AJ65" s="40">
        <f t="shared" si="55"/>
        <v>0</v>
      </c>
      <c r="AK65" s="40">
        <f t="shared" si="56"/>
      </c>
      <c r="AL65" s="14">
        <f t="shared" si="57"/>
        <v>0</v>
      </c>
      <c r="AM65" s="14">
        <f t="shared" si="25"/>
      </c>
      <c r="AN65" s="14">
        <f t="shared" si="26"/>
      </c>
      <c r="AO65" s="14">
        <f t="shared" si="27"/>
      </c>
      <c r="AP65" s="14">
        <f t="shared" si="28"/>
      </c>
      <c r="AV65" s="8">
        <v>59</v>
      </c>
      <c r="AW65" s="8">
        <f>IF(ISERROR(VLOOKUP($AV65,'申込一覧表'!$Z$5:$AF$147,2,0)),"",VLOOKUP($AV65,'申込一覧表'!$Z$5:$AF$147,2,0))</f>
      </c>
      <c r="AX65" s="8">
        <f>IF(ISERROR(VLOOKUP($AV65,'申込一覧表'!$Z$5:$AF$147,7,0)),"",VLOOKUP($AV65,'申込一覧表'!$Z$5:$AF$147,7,0))</f>
      </c>
      <c r="AY65" s="8">
        <f>IF(ISERROR(VLOOKUP($AV65,'申込一覧表'!$Z$5:$AG$147,8,0)),"",VLOOKUP($AV65,'申込一覧表'!$Z$5:$AG$147,8,0))</f>
      </c>
      <c r="AZ65" s="8">
        <f>IF(ISERROR(VLOOKUP($AV65,'申込一覧表'!$Z$5:$AF$147,5,0)),"",VLOOKUP($AV65,'申込一覧表'!$Z$5:$AF$147,5,0))</f>
      </c>
      <c r="BA65" s="8">
        <f>IF(ISERROR(VLOOKUP($AV65,'申込一覧表'!$Z$5:$AH$147,9,0)),"",VLOOKUP($AV65,'申込一覧表'!$Z$5:$AH$147,9,0))</f>
      </c>
      <c r="BB65" s="8">
        <f t="shared" si="65"/>
        <v>0</v>
      </c>
      <c r="BC65" s="8">
        <f t="shared" si="65"/>
        <v>0</v>
      </c>
      <c r="BD65" s="8">
        <f t="shared" si="65"/>
        <v>0</v>
      </c>
      <c r="BE65" s="8">
        <f t="shared" si="65"/>
        <v>0</v>
      </c>
      <c r="BF65" s="8">
        <f t="shared" si="65"/>
        <v>0</v>
      </c>
      <c r="BG65" s="8">
        <f t="shared" si="65"/>
        <v>0</v>
      </c>
      <c r="BH65" s="8">
        <f t="shared" si="65"/>
        <v>0</v>
      </c>
      <c r="BI65" s="8">
        <f t="shared" si="65"/>
        <v>0</v>
      </c>
      <c r="BJ65" s="8">
        <f t="shared" si="65"/>
        <v>0</v>
      </c>
      <c r="BK65" s="8">
        <f t="shared" si="65"/>
        <v>0</v>
      </c>
      <c r="BL65" s="8">
        <f t="shared" si="65"/>
        <v>0</v>
      </c>
      <c r="BM65" s="8">
        <f t="shared" si="65"/>
        <v>0</v>
      </c>
    </row>
    <row r="66" spans="48:65" ht="14.25" customHeight="1">
      <c r="AV66" s="8">
        <v>60</v>
      </c>
      <c r="AW66" s="8">
        <f>IF(ISERROR(VLOOKUP($AV66,'申込一覧表'!$Z$5:$AF$147,2,0)),"",VLOOKUP($AV66,'申込一覧表'!$Z$5:$AF$147,2,0))</f>
      </c>
      <c r="AX66" s="8">
        <f>IF(ISERROR(VLOOKUP($AV66,'申込一覧表'!$Z$5:$AF$147,7,0)),"",VLOOKUP($AV66,'申込一覧表'!$Z$5:$AF$147,7,0))</f>
      </c>
      <c r="AY66" s="8">
        <f>IF(ISERROR(VLOOKUP($AV66,'申込一覧表'!$Z$5:$AG$147,8,0)),"",VLOOKUP($AV66,'申込一覧表'!$Z$5:$AG$147,8,0))</f>
      </c>
      <c r="AZ66" s="8">
        <f>IF(ISERROR(VLOOKUP($AV66,'申込一覧表'!$Z$5:$AF$147,5,0)),"",VLOOKUP($AV66,'申込一覧表'!$Z$5:$AF$147,5,0))</f>
      </c>
      <c r="BA66" s="8">
        <f>IF(ISERROR(VLOOKUP($AV66,'申込一覧表'!$Z$5:$AH$147,9,0)),"",VLOOKUP($AV66,'申込一覧表'!$Z$5:$AH$147,9,0))</f>
      </c>
      <c r="BB66" s="8">
        <f t="shared" si="65"/>
        <v>0</v>
      </c>
      <c r="BC66" s="8">
        <f t="shared" si="65"/>
        <v>0</v>
      </c>
      <c r="BD66" s="8">
        <f t="shared" si="65"/>
        <v>0</v>
      </c>
      <c r="BE66" s="8">
        <f t="shared" si="65"/>
        <v>0</v>
      </c>
      <c r="BF66" s="8">
        <f t="shared" si="65"/>
        <v>0</v>
      </c>
      <c r="BG66" s="8">
        <f t="shared" si="65"/>
        <v>0</v>
      </c>
      <c r="BH66" s="8">
        <f t="shared" si="65"/>
        <v>0</v>
      </c>
      <c r="BI66" s="8">
        <f t="shared" si="65"/>
        <v>0</v>
      </c>
      <c r="BJ66" s="8">
        <f t="shared" si="65"/>
        <v>0</v>
      </c>
      <c r="BK66" s="8">
        <f t="shared" si="65"/>
        <v>0</v>
      </c>
      <c r="BL66" s="8">
        <f t="shared" si="65"/>
        <v>0</v>
      </c>
      <c r="BM66" s="8">
        <f t="shared" si="65"/>
        <v>0</v>
      </c>
    </row>
    <row r="67" spans="48:65" ht="14.25" customHeight="1">
      <c r="AV67" s="8">
        <v>61</v>
      </c>
      <c r="AW67" s="8">
        <f>IF(ISERROR(VLOOKUP($AV67,'申込一覧表'!$Z$5:$AF$147,2,0)),"",VLOOKUP($AV67,'申込一覧表'!$Z$5:$AF$147,2,0))</f>
      </c>
      <c r="AX67" s="8">
        <f>IF(ISERROR(VLOOKUP($AV67,'申込一覧表'!$Z$5:$AF$147,7,0)),"",VLOOKUP($AV67,'申込一覧表'!$Z$5:$AF$147,7,0))</f>
      </c>
      <c r="AY67" s="8">
        <f>IF(ISERROR(VLOOKUP($AV67,'申込一覧表'!$Z$5:$AG$147,8,0)),"",VLOOKUP($AV67,'申込一覧表'!$Z$5:$AG$147,8,0))</f>
      </c>
      <c r="AZ67" s="8">
        <f>IF(ISERROR(VLOOKUP($AV67,'申込一覧表'!$Z$5:$AF$147,5,0)),"",VLOOKUP($AV67,'申込一覧表'!$Z$5:$AF$147,5,0))</f>
      </c>
      <c r="BA67" s="8">
        <f>IF(ISERROR(VLOOKUP($AV67,'申込一覧表'!$Z$5:$AH$147,9,0)),"",VLOOKUP($AV67,'申込一覧表'!$Z$5:$AH$147,9,0))</f>
      </c>
      <c r="BB67" s="8">
        <f aca="true" t="shared" si="66" ref="BB67:BM76">COUNTIF($AB$6:$AE$65,BB$5&amp;$AW67)</f>
        <v>0</v>
      </c>
      <c r="BC67" s="8">
        <f t="shared" si="66"/>
        <v>0</v>
      </c>
      <c r="BD67" s="8">
        <f t="shared" si="66"/>
        <v>0</v>
      </c>
      <c r="BE67" s="8">
        <f t="shared" si="66"/>
        <v>0</v>
      </c>
      <c r="BF67" s="8">
        <f t="shared" si="66"/>
        <v>0</v>
      </c>
      <c r="BG67" s="8">
        <f t="shared" si="66"/>
        <v>0</v>
      </c>
      <c r="BH67" s="8">
        <f t="shared" si="66"/>
        <v>0</v>
      </c>
      <c r="BI67" s="8">
        <f t="shared" si="66"/>
        <v>0</v>
      </c>
      <c r="BJ67" s="8">
        <f t="shared" si="66"/>
        <v>0</v>
      </c>
      <c r="BK67" s="8">
        <f t="shared" si="66"/>
        <v>0</v>
      </c>
      <c r="BL67" s="8">
        <f t="shared" si="66"/>
        <v>0</v>
      </c>
      <c r="BM67" s="8">
        <f t="shared" si="66"/>
        <v>0</v>
      </c>
    </row>
    <row r="68" spans="48:65" ht="14.25" customHeight="1">
      <c r="AV68" s="8">
        <v>62</v>
      </c>
      <c r="AW68" s="8">
        <f>IF(ISERROR(VLOOKUP($AV68,'申込一覧表'!$Z$5:$AF$147,2,0)),"",VLOOKUP($AV68,'申込一覧表'!$Z$5:$AF$147,2,0))</f>
      </c>
      <c r="AX68" s="8">
        <f>IF(ISERROR(VLOOKUP($AV68,'申込一覧表'!$Z$5:$AF$147,7,0)),"",VLOOKUP($AV68,'申込一覧表'!$Z$5:$AF$147,7,0))</f>
      </c>
      <c r="AY68" s="8">
        <f>IF(ISERROR(VLOOKUP($AV68,'申込一覧表'!$Z$5:$AG$147,8,0)),"",VLOOKUP($AV68,'申込一覧表'!$Z$5:$AG$147,8,0))</f>
      </c>
      <c r="AZ68" s="8">
        <f>IF(ISERROR(VLOOKUP($AV68,'申込一覧表'!$Z$5:$AF$147,5,0)),"",VLOOKUP($AV68,'申込一覧表'!$Z$5:$AF$147,5,0))</f>
      </c>
      <c r="BA68" s="8">
        <f>IF(ISERROR(VLOOKUP($AV68,'申込一覧表'!$Z$5:$AH$147,9,0)),"",VLOOKUP($AV68,'申込一覧表'!$Z$5:$AH$147,9,0))</f>
      </c>
      <c r="BB68" s="8">
        <f t="shared" si="66"/>
        <v>0</v>
      </c>
      <c r="BC68" s="8">
        <f t="shared" si="66"/>
        <v>0</v>
      </c>
      <c r="BD68" s="8">
        <f t="shared" si="66"/>
        <v>0</v>
      </c>
      <c r="BE68" s="8">
        <f t="shared" si="66"/>
        <v>0</v>
      </c>
      <c r="BF68" s="8">
        <f t="shared" si="66"/>
        <v>0</v>
      </c>
      <c r="BG68" s="8">
        <f t="shared" si="66"/>
        <v>0</v>
      </c>
      <c r="BH68" s="8">
        <f t="shared" si="66"/>
        <v>0</v>
      </c>
      <c r="BI68" s="8">
        <f t="shared" si="66"/>
        <v>0</v>
      </c>
      <c r="BJ68" s="8">
        <f t="shared" si="66"/>
        <v>0</v>
      </c>
      <c r="BK68" s="8">
        <f t="shared" si="66"/>
        <v>0</v>
      </c>
      <c r="BL68" s="8">
        <f t="shared" si="66"/>
        <v>0</v>
      </c>
      <c r="BM68" s="8">
        <f t="shared" si="66"/>
        <v>0</v>
      </c>
    </row>
    <row r="69" spans="48:65" ht="14.25" customHeight="1">
      <c r="AV69" s="8">
        <v>63</v>
      </c>
      <c r="AW69" s="8">
        <f>IF(ISERROR(VLOOKUP($AV69,'申込一覧表'!$Z$5:$AF$147,2,0)),"",VLOOKUP($AV69,'申込一覧表'!$Z$5:$AF$147,2,0))</f>
      </c>
      <c r="AX69" s="8">
        <f>IF(ISERROR(VLOOKUP($AV69,'申込一覧表'!$Z$5:$AF$147,7,0)),"",VLOOKUP($AV69,'申込一覧表'!$Z$5:$AF$147,7,0))</f>
      </c>
      <c r="AY69" s="8">
        <f>IF(ISERROR(VLOOKUP($AV69,'申込一覧表'!$Z$5:$AG$147,8,0)),"",VLOOKUP($AV69,'申込一覧表'!$Z$5:$AG$147,8,0))</f>
      </c>
      <c r="AZ69" s="8">
        <f>IF(ISERROR(VLOOKUP($AV69,'申込一覧表'!$Z$5:$AF$147,5,0)),"",VLOOKUP($AV69,'申込一覧表'!$Z$5:$AF$147,5,0))</f>
      </c>
      <c r="BA69" s="8">
        <f>IF(ISERROR(VLOOKUP($AV69,'申込一覧表'!$Z$5:$AH$147,9,0)),"",VLOOKUP($AV69,'申込一覧表'!$Z$5:$AH$147,9,0))</f>
      </c>
      <c r="BB69" s="8">
        <f t="shared" si="66"/>
        <v>0</v>
      </c>
      <c r="BC69" s="8">
        <f t="shared" si="66"/>
        <v>0</v>
      </c>
      <c r="BD69" s="8">
        <f t="shared" si="66"/>
        <v>0</v>
      </c>
      <c r="BE69" s="8">
        <f t="shared" si="66"/>
        <v>0</v>
      </c>
      <c r="BF69" s="8">
        <f t="shared" si="66"/>
        <v>0</v>
      </c>
      <c r="BG69" s="8">
        <f t="shared" si="66"/>
        <v>0</v>
      </c>
      <c r="BH69" s="8">
        <f t="shared" si="66"/>
        <v>0</v>
      </c>
      <c r="BI69" s="8">
        <f t="shared" si="66"/>
        <v>0</v>
      </c>
      <c r="BJ69" s="8">
        <f t="shared" si="66"/>
        <v>0</v>
      </c>
      <c r="BK69" s="8">
        <f t="shared" si="66"/>
        <v>0</v>
      </c>
      <c r="BL69" s="8">
        <f t="shared" si="66"/>
        <v>0</v>
      </c>
      <c r="BM69" s="8">
        <f t="shared" si="66"/>
        <v>0</v>
      </c>
    </row>
    <row r="70" spans="48:65" ht="14.25" customHeight="1">
      <c r="AV70" s="8">
        <v>64</v>
      </c>
      <c r="AW70" s="8">
        <f>IF(ISERROR(VLOOKUP($AV70,'申込一覧表'!$Z$5:$AF$147,2,0)),"",VLOOKUP($AV70,'申込一覧表'!$Z$5:$AF$147,2,0))</f>
      </c>
      <c r="AX70" s="8">
        <f>IF(ISERROR(VLOOKUP($AV70,'申込一覧表'!$Z$5:$AF$147,7,0)),"",VLOOKUP($AV70,'申込一覧表'!$Z$5:$AF$147,7,0))</f>
      </c>
      <c r="AY70" s="8">
        <f>IF(ISERROR(VLOOKUP($AV70,'申込一覧表'!$Z$5:$AG$147,8,0)),"",VLOOKUP($AV70,'申込一覧表'!$Z$5:$AG$147,8,0))</f>
      </c>
      <c r="AZ70" s="8">
        <f>IF(ISERROR(VLOOKUP($AV70,'申込一覧表'!$Z$5:$AF$147,5,0)),"",VLOOKUP($AV70,'申込一覧表'!$Z$5:$AF$147,5,0))</f>
      </c>
      <c r="BA70" s="8">
        <f>IF(ISERROR(VLOOKUP($AV70,'申込一覧表'!$Z$5:$AH$147,9,0)),"",VLOOKUP($AV70,'申込一覧表'!$Z$5:$AH$147,9,0))</f>
      </c>
      <c r="BB70" s="8">
        <f t="shared" si="66"/>
        <v>0</v>
      </c>
      <c r="BC70" s="8">
        <f t="shared" si="66"/>
        <v>0</v>
      </c>
      <c r="BD70" s="8">
        <f t="shared" si="66"/>
        <v>0</v>
      </c>
      <c r="BE70" s="8">
        <f t="shared" si="66"/>
        <v>0</v>
      </c>
      <c r="BF70" s="8">
        <f t="shared" si="66"/>
        <v>0</v>
      </c>
      <c r="BG70" s="8">
        <f t="shared" si="66"/>
        <v>0</v>
      </c>
      <c r="BH70" s="8">
        <f t="shared" si="66"/>
        <v>0</v>
      </c>
      <c r="BI70" s="8">
        <f t="shared" si="66"/>
        <v>0</v>
      </c>
      <c r="BJ70" s="8">
        <f t="shared" si="66"/>
        <v>0</v>
      </c>
      <c r="BK70" s="8">
        <f t="shared" si="66"/>
        <v>0</v>
      </c>
      <c r="BL70" s="8">
        <f t="shared" si="66"/>
        <v>0</v>
      </c>
      <c r="BM70" s="8">
        <f t="shared" si="66"/>
        <v>0</v>
      </c>
    </row>
    <row r="71" spans="48:65" ht="14.25" customHeight="1">
      <c r="AV71" s="8">
        <v>65</v>
      </c>
      <c r="AW71" s="8">
        <f>IF(ISERROR(VLOOKUP($AV71,'申込一覧表'!$Z$5:$AF$147,2,0)),"",VLOOKUP($AV71,'申込一覧表'!$Z$5:$AF$147,2,0))</f>
      </c>
      <c r="AX71" s="8">
        <f>IF(ISERROR(VLOOKUP($AV71,'申込一覧表'!$Z$5:$AF$147,7,0)),"",VLOOKUP($AV71,'申込一覧表'!$Z$5:$AF$147,7,0))</f>
      </c>
      <c r="AY71" s="8">
        <f>IF(ISERROR(VLOOKUP($AV71,'申込一覧表'!$Z$5:$AG$147,8,0)),"",VLOOKUP($AV71,'申込一覧表'!$Z$5:$AG$147,8,0))</f>
      </c>
      <c r="AZ71" s="8">
        <f>IF(ISERROR(VLOOKUP($AV71,'申込一覧表'!$Z$5:$AF$147,5,0)),"",VLOOKUP($AV71,'申込一覧表'!$Z$5:$AF$147,5,0))</f>
      </c>
      <c r="BA71" s="8">
        <f>IF(ISERROR(VLOOKUP($AV71,'申込一覧表'!$Z$5:$AH$147,9,0)),"",VLOOKUP($AV71,'申込一覧表'!$Z$5:$AH$147,9,0))</f>
      </c>
      <c r="BB71" s="8">
        <f t="shared" si="66"/>
        <v>0</v>
      </c>
      <c r="BC71" s="8">
        <f t="shared" si="66"/>
        <v>0</v>
      </c>
      <c r="BD71" s="8">
        <f t="shared" si="66"/>
        <v>0</v>
      </c>
      <c r="BE71" s="8">
        <f t="shared" si="66"/>
        <v>0</v>
      </c>
      <c r="BF71" s="8">
        <f t="shared" si="66"/>
        <v>0</v>
      </c>
      <c r="BG71" s="8">
        <f t="shared" si="66"/>
        <v>0</v>
      </c>
      <c r="BH71" s="8">
        <f t="shared" si="66"/>
        <v>0</v>
      </c>
      <c r="BI71" s="8">
        <f t="shared" si="66"/>
        <v>0</v>
      </c>
      <c r="BJ71" s="8">
        <f t="shared" si="66"/>
        <v>0</v>
      </c>
      <c r="BK71" s="8">
        <f t="shared" si="66"/>
        <v>0</v>
      </c>
      <c r="BL71" s="8">
        <f t="shared" si="66"/>
        <v>0</v>
      </c>
      <c r="BM71" s="8">
        <f t="shared" si="66"/>
        <v>0</v>
      </c>
    </row>
    <row r="72" spans="48:65" ht="14.25" customHeight="1">
      <c r="AV72" s="8">
        <v>66</v>
      </c>
      <c r="AW72" s="8">
        <f>IF(ISERROR(VLOOKUP($AV72,'申込一覧表'!$Z$5:$AF$147,2,0)),"",VLOOKUP($AV72,'申込一覧表'!$Z$5:$AF$147,2,0))</f>
      </c>
      <c r="AX72" s="8">
        <f>IF(ISERROR(VLOOKUP($AV72,'申込一覧表'!$Z$5:$AF$147,7,0)),"",VLOOKUP($AV72,'申込一覧表'!$Z$5:$AF$147,7,0))</f>
      </c>
      <c r="AY72" s="8">
        <f>IF(ISERROR(VLOOKUP($AV72,'申込一覧表'!$Z$5:$AG$147,8,0)),"",VLOOKUP($AV72,'申込一覧表'!$Z$5:$AG$147,8,0))</f>
      </c>
      <c r="AZ72" s="8">
        <f>IF(ISERROR(VLOOKUP($AV72,'申込一覧表'!$Z$5:$AF$147,5,0)),"",VLOOKUP($AV72,'申込一覧表'!$Z$5:$AF$147,5,0))</f>
      </c>
      <c r="BA72" s="8">
        <f>IF(ISERROR(VLOOKUP($AV72,'申込一覧表'!$Z$5:$AH$147,9,0)),"",VLOOKUP($AV72,'申込一覧表'!$Z$5:$AH$147,9,0))</f>
      </c>
      <c r="BB72" s="8">
        <f t="shared" si="66"/>
        <v>0</v>
      </c>
      <c r="BC72" s="8">
        <f t="shared" si="66"/>
        <v>0</v>
      </c>
      <c r="BD72" s="8">
        <f t="shared" si="66"/>
        <v>0</v>
      </c>
      <c r="BE72" s="8">
        <f t="shared" si="66"/>
        <v>0</v>
      </c>
      <c r="BF72" s="8">
        <f t="shared" si="66"/>
        <v>0</v>
      </c>
      <c r="BG72" s="8">
        <f t="shared" si="66"/>
        <v>0</v>
      </c>
      <c r="BH72" s="8">
        <f t="shared" si="66"/>
        <v>0</v>
      </c>
      <c r="BI72" s="8">
        <f t="shared" si="66"/>
        <v>0</v>
      </c>
      <c r="BJ72" s="8">
        <f t="shared" si="66"/>
        <v>0</v>
      </c>
      <c r="BK72" s="8">
        <f t="shared" si="66"/>
        <v>0</v>
      </c>
      <c r="BL72" s="8">
        <f t="shared" si="66"/>
        <v>0</v>
      </c>
      <c r="BM72" s="8">
        <f t="shared" si="66"/>
        <v>0</v>
      </c>
    </row>
    <row r="73" spans="48:65" ht="14.25" customHeight="1">
      <c r="AV73" s="8">
        <v>67</v>
      </c>
      <c r="AW73" s="8">
        <f>IF(ISERROR(VLOOKUP($AV73,'申込一覧表'!$Z$5:$AF$147,2,0)),"",VLOOKUP($AV73,'申込一覧表'!$Z$5:$AF$147,2,0))</f>
      </c>
      <c r="AX73" s="8">
        <f>IF(ISERROR(VLOOKUP($AV73,'申込一覧表'!$Z$5:$AF$147,7,0)),"",VLOOKUP($AV73,'申込一覧表'!$Z$5:$AF$147,7,0))</f>
      </c>
      <c r="AY73" s="8">
        <f>IF(ISERROR(VLOOKUP($AV73,'申込一覧表'!$Z$5:$AG$147,8,0)),"",VLOOKUP($AV73,'申込一覧表'!$Z$5:$AG$147,8,0))</f>
      </c>
      <c r="AZ73" s="8">
        <f>IF(ISERROR(VLOOKUP($AV73,'申込一覧表'!$Z$5:$AF$147,5,0)),"",VLOOKUP($AV73,'申込一覧表'!$Z$5:$AF$147,5,0))</f>
      </c>
      <c r="BA73" s="8">
        <f>IF(ISERROR(VLOOKUP($AV73,'申込一覧表'!$Z$5:$AH$147,9,0)),"",VLOOKUP($AV73,'申込一覧表'!$Z$5:$AH$147,9,0))</f>
      </c>
      <c r="BB73" s="8">
        <f t="shared" si="66"/>
        <v>0</v>
      </c>
      <c r="BC73" s="8">
        <f t="shared" si="66"/>
        <v>0</v>
      </c>
      <c r="BD73" s="8">
        <f t="shared" si="66"/>
        <v>0</v>
      </c>
      <c r="BE73" s="8">
        <f t="shared" si="66"/>
        <v>0</v>
      </c>
      <c r="BF73" s="8">
        <f t="shared" si="66"/>
        <v>0</v>
      </c>
      <c r="BG73" s="8">
        <f t="shared" si="66"/>
        <v>0</v>
      </c>
      <c r="BH73" s="8">
        <f t="shared" si="66"/>
        <v>0</v>
      </c>
      <c r="BI73" s="8">
        <f t="shared" si="66"/>
        <v>0</v>
      </c>
      <c r="BJ73" s="8">
        <f t="shared" si="66"/>
        <v>0</v>
      </c>
      <c r="BK73" s="8">
        <f t="shared" si="66"/>
        <v>0</v>
      </c>
      <c r="BL73" s="8">
        <f t="shared" si="66"/>
        <v>0</v>
      </c>
      <c r="BM73" s="8">
        <f t="shared" si="66"/>
        <v>0</v>
      </c>
    </row>
    <row r="74" spans="48:65" ht="14.25" customHeight="1">
      <c r="AV74" s="8">
        <v>68</v>
      </c>
      <c r="AW74" s="8">
        <f>IF(ISERROR(VLOOKUP($AV74,'申込一覧表'!$Z$5:$AF$147,2,0)),"",VLOOKUP($AV74,'申込一覧表'!$Z$5:$AF$147,2,0))</f>
      </c>
      <c r="AX74" s="8">
        <f>IF(ISERROR(VLOOKUP($AV74,'申込一覧表'!$Z$5:$AF$147,7,0)),"",VLOOKUP($AV74,'申込一覧表'!$Z$5:$AF$147,7,0))</f>
      </c>
      <c r="AY74" s="8">
        <f>IF(ISERROR(VLOOKUP($AV74,'申込一覧表'!$Z$5:$AG$147,8,0)),"",VLOOKUP($AV74,'申込一覧表'!$Z$5:$AG$147,8,0))</f>
      </c>
      <c r="AZ74" s="8">
        <f>IF(ISERROR(VLOOKUP($AV74,'申込一覧表'!$Z$5:$AF$147,5,0)),"",VLOOKUP($AV74,'申込一覧表'!$Z$5:$AF$147,5,0))</f>
      </c>
      <c r="BA74" s="8">
        <f>IF(ISERROR(VLOOKUP($AV74,'申込一覧表'!$Z$5:$AH$147,9,0)),"",VLOOKUP($AV74,'申込一覧表'!$Z$5:$AH$147,9,0))</f>
      </c>
      <c r="BB74" s="8">
        <f t="shared" si="66"/>
        <v>0</v>
      </c>
      <c r="BC74" s="8">
        <f t="shared" si="66"/>
        <v>0</v>
      </c>
      <c r="BD74" s="8">
        <f t="shared" si="66"/>
        <v>0</v>
      </c>
      <c r="BE74" s="8">
        <f t="shared" si="66"/>
        <v>0</v>
      </c>
      <c r="BF74" s="8">
        <f t="shared" si="66"/>
        <v>0</v>
      </c>
      <c r="BG74" s="8">
        <f t="shared" si="66"/>
        <v>0</v>
      </c>
      <c r="BH74" s="8">
        <f t="shared" si="66"/>
        <v>0</v>
      </c>
      <c r="BI74" s="8">
        <f t="shared" si="66"/>
        <v>0</v>
      </c>
      <c r="BJ74" s="8">
        <f t="shared" si="66"/>
        <v>0</v>
      </c>
      <c r="BK74" s="8">
        <f t="shared" si="66"/>
        <v>0</v>
      </c>
      <c r="BL74" s="8">
        <f t="shared" si="66"/>
        <v>0</v>
      </c>
      <c r="BM74" s="8">
        <f t="shared" si="66"/>
        <v>0</v>
      </c>
    </row>
    <row r="75" spans="48:65" ht="14.25" customHeight="1">
      <c r="AV75" s="8">
        <v>69</v>
      </c>
      <c r="AW75" s="8">
        <f>IF(ISERROR(VLOOKUP($AV75,'申込一覧表'!$Z$5:$AF$147,2,0)),"",VLOOKUP($AV75,'申込一覧表'!$Z$5:$AF$147,2,0))</f>
      </c>
      <c r="AX75" s="8">
        <f>IF(ISERROR(VLOOKUP($AV75,'申込一覧表'!$Z$5:$AF$147,7,0)),"",VLOOKUP($AV75,'申込一覧表'!$Z$5:$AF$147,7,0))</f>
      </c>
      <c r="AY75" s="8">
        <f>IF(ISERROR(VLOOKUP($AV75,'申込一覧表'!$Z$5:$AG$147,8,0)),"",VLOOKUP($AV75,'申込一覧表'!$Z$5:$AG$147,8,0))</f>
      </c>
      <c r="AZ75" s="8">
        <f>IF(ISERROR(VLOOKUP($AV75,'申込一覧表'!$Z$5:$AF$147,5,0)),"",VLOOKUP($AV75,'申込一覧表'!$Z$5:$AF$147,5,0))</f>
      </c>
      <c r="BA75" s="8">
        <f>IF(ISERROR(VLOOKUP($AV75,'申込一覧表'!$Z$5:$AH$147,9,0)),"",VLOOKUP($AV75,'申込一覧表'!$Z$5:$AH$147,9,0))</f>
      </c>
      <c r="BB75" s="8">
        <f t="shared" si="66"/>
        <v>0</v>
      </c>
      <c r="BC75" s="8">
        <f t="shared" si="66"/>
        <v>0</v>
      </c>
      <c r="BD75" s="8">
        <f t="shared" si="66"/>
        <v>0</v>
      </c>
      <c r="BE75" s="8">
        <f t="shared" si="66"/>
        <v>0</v>
      </c>
      <c r="BF75" s="8">
        <f t="shared" si="66"/>
        <v>0</v>
      </c>
      <c r="BG75" s="8">
        <f t="shared" si="66"/>
        <v>0</v>
      </c>
      <c r="BH75" s="8">
        <f t="shared" si="66"/>
        <v>0</v>
      </c>
      <c r="BI75" s="8">
        <f t="shared" si="66"/>
        <v>0</v>
      </c>
      <c r="BJ75" s="8">
        <f t="shared" si="66"/>
        <v>0</v>
      </c>
      <c r="BK75" s="8">
        <f t="shared" si="66"/>
        <v>0</v>
      </c>
      <c r="BL75" s="8">
        <f t="shared" si="66"/>
        <v>0</v>
      </c>
      <c r="BM75" s="8">
        <f t="shared" si="66"/>
        <v>0</v>
      </c>
    </row>
    <row r="76" spans="48:65" ht="14.25" customHeight="1">
      <c r="AV76" s="8">
        <v>70</v>
      </c>
      <c r="AW76" s="8">
        <f>IF(ISERROR(VLOOKUP($AV76,'申込一覧表'!$Z$5:$AF$147,2,0)),"",VLOOKUP($AV76,'申込一覧表'!$Z$5:$AF$147,2,0))</f>
      </c>
      <c r="AX76" s="8">
        <f>IF(ISERROR(VLOOKUP($AV76,'申込一覧表'!$Z$5:$AF$147,7,0)),"",VLOOKUP($AV76,'申込一覧表'!$Z$5:$AF$147,7,0))</f>
      </c>
      <c r="AY76" s="8">
        <f>IF(ISERROR(VLOOKUP($AV76,'申込一覧表'!$Z$5:$AG$147,8,0)),"",VLOOKUP($AV76,'申込一覧表'!$Z$5:$AG$147,8,0))</f>
      </c>
      <c r="AZ76" s="8">
        <f>IF(ISERROR(VLOOKUP($AV76,'申込一覧表'!$Z$5:$AF$147,5,0)),"",VLOOKUP($AV76,'申込一覧表'!$Z$5:$AF$147,5,0))</f>
      </c>
      <c r="BA76" s="8">
        <f>IF(ISERROR(VLOOKUP($AV76,'申込一覧表'!$Z$5:$AH$147,9,0)),"",VLOOKUP($AV76,'申込一覧表'!$Z$5:$AH$147,9,0))</f>
      </c>
      <c r="BB76" s="8">
        <f t="shared" si="66"/>
        <v>0</v>
      </c>
      <c r="BC76" s="8">
        <f t="shared" si="66"/>
        <v>0</v>
      </c>
      <c r="BD76" s="8">
        <f t="shared" si="66"/>
        <v>0</v>
      </c>
      <c r="BE76" s="8">
        <f t="shared" si="66"/>
        <v>0</v>
      </c>
      <c r="BF76" s="8">
        <f t="shared" si="66"/>
        <v>0</v>
      </c>
      <c r="BG76" s="8">
        <f t="shared" si="66"/>
        <v>0</v>
      </c>
      <c r="BH76" s="8">
        <f t="shared" si="66"/>
        <v>0</v>
      </c>
      <c r="BI76" s="8">
        <f t="shared" si="66"/>
        <v>0</v>
      </c>
      <c r="BJ76" s="8">
        <f t="shared" si="66"/>
        <v>0</v>
      </c>
      <c r="BK76" s="8">
        <f t="shared" si="66"/>
        <v>0</v>
      </c>
      <c r="BL76" s="8">
        <f t="shared" si="66"/>
        <v>0</v>
      </c>
      <c r="BM76" s="8">
        <f t="shared" si="66"/>
        <v>0</v>
      </c>
    </row>
    <row r="77" spans="48:65" ht="14.25" customHeight="1">
      <c r="AV77" s="8">
        <v>71</v>
      </c>
      <c r="AW77" s="8">
        <f>IF(ISERROR(VLOOKUP($AV77,'申込一覧表'!$Z$5:$AF$147,2,0)),"",VLOOKUP($AV77,'申込一覧表'!$Z$5:$AF$147,2,0))</f>
      </c>
      <c r="AX77" s="8">
        <f>IF(ISERROR(VLOOKUP($AV77,'申込一覧表'!$Z$5:$AF$147,7,0)),"",VLOOKUP($AV77,'申込一覧表'!$Z$5:$AF$147,7,0))</f>
      </c>
      <c r="AY77" s="8">
        <f>IF(ISERROR(VLOOKUP($AV77,'申込一覧表'!$Z$5:$AG$147,8,0)),"",VLOOKUP($AV77,'申込一覧表'!$Z$5:$AG$147,8,0))</f>
      </c>
      <c r="AZ77" s="8">
        <f>IF(ISERROR(VLOOKUP($AV77,'申込一覧表'!$Z$5:$AF$147,5,0)),"",VLOOKUP($AV77,'申込一覧表'!$Z$5:$AF$147,5,0))</f>
      </c>
      <c r="BA77" s="8">
        <f>IF(ISERROR(VLOOKUP($AV77,'申込一覧表'!$Z$5:$AH$147,9,0)),"",VLOOKUP($AV77,'申込一覧表'!$Z$5:$AH$147,9,0))</f>
      </c>
      <c r="BB77" s="8">
        <f aca="true" t="shared" si="67" ref="BB77:BM86">COUNTIF($AB$6:$AE$65,BB$5&amp;$AW77)</f>
        <v>0</v>
      </c>
      <c r="BC77" s="8">
        <f t="shared" si="67"/>
        <v>0</v>
      </c>
      <c r="BD77" s="8">
        <f t="shared" si="67"/>
        <v>0</v>
      </c>
      <c r="BE77" s="8">
        <f t="shared" si="67"/>
        <v>0</v>
      </c>
      <c r="BF77" s="8">
        <f t="shared" si="67"/>
        <v>0</v>
      </c>
      <c r="BG77" s="8">
        <f t="shared" si="67"/>
        <v>0</v>
      </c>
      <c r="BH77" s="8">
        <f t="shared" si="67"/>
        <v>0</v>
      </c>
      <c r="BI77" s="8">
        <f t="shared" si="67"/>
        <v>0</v>
      </c>
      <c r="BJ77" s="8">
        <f t="shared" si="67"/>
        <v>0</v>
      </c>
      <c r="BK77" s="8">
        <f t="shared" si="67"/>
        <v>0</v>
      </c>
      <c r="BL77" s="8">
        <f t="shared" si="67"/>
        <v>0</v>
      </c>
      <c r="BM77" s="8">
        <f t="shared" si="67"/>
        <v>0</v>
      </c>
    </row>
    <row r="78" spans="48:65" ht="14.25" customHeight="1">
      <c r="AV78" s="8">
        <v>72</v>
      </c>
      <c r="AW78" s="8">
        <f>IF(ISERROR(VLOOKUP($AV78,'申込一覧表'!$Z$5:$AF$147,2,0)),"",VLOOKUP($AV78,'申込一覧表'!$Z$5:$AF$147,2,0))</f>
      </c>
      <c r="AX78" s="8">
        <f>IF(ISERROR(VLOOKUP($AV78,'申込一覧表'!$Z$5:$AF$147,7,0)),"",VLOOKUP($AV78,'申込一覧表'!$Z$5:$AF$147,7,0))</f>
      </c>
      <c r="AY78" s="8">
        <f>IF(ISERROR(VLOOKUP($AV78,'申込一覧表'!$Z$5:$AG$147,8,0)),"",VLOOKUP($AV78,'申込一覧表'!$Z$5:$AG$147,8,0))</f>
      </c>
      <c r="AZ78" s="8">
        <f>IF(ISERROR(VLOOKUP($AV78,'申込一覧表'!$Z$5:$AF$147,5,0)),"",VLOOKUP($AV78,'申込一覧表'!$Z$5:$AF$147,5,0))</f>
      </c>
      <c r="BA78" s="8">
        <f>IF(ISERROR(VLOOKUP($AV78,'申込一覧表'!$Z$5:$AH$147,9,0)),"",VLOOKUP($AV78,'申込一覧表'!$Z$5:$AH$147,9,0))</f>
      </c>
      <c r="BB78" s="8">
        <f t="shared" si="67"/>
        <v>0</v>
      </c>
      <c r="BC78" s="8">
        <f t="shared" si="67"/>
        <v>0</v>
      </c>
      <c r="BD78" s="8">
        <f t="shared" si="67"/>
        <v>0</v>
      </c>
      <c r="BE78" s="8">
        <f t="shared" si="67"/>
        <v>0</v>
      </c>
      <c r="BF78" s="8">
        <f t="shared" si="67"/>
        <v>0</v>
      </c>
      <c r="BG78" s="8">
        <f t="shared" si="67"/>
        <v>0</v>
      </c>
      <c r="BH78" s="8">
        <f t="shared" si="67"/>
        <v>0</v>
      </c>
      <c r="BI78" s="8">
        <f t="shared" si="67"/>
        <v>0</v>
      </c>
      <c r="BJ78" s="8">
        <f t="shared" si="67"/>
        <v>0</v>
      </c>
      <c r="BK78" s="8">
        <f t="shared" si="67"/>
        <v>0</v>
      </c>
      <c r="BL78" s="8">
        <f t="shared" si="67"/>
        <v>0</v>
      </c>
      <c r="BM78" s="8">
        <f t="shared" si="67"/>
        <v>0</v>
      </c>
    </row>
    <row r="79" spans="48:65" ht="14.25" customHeight="1">
      <c r="AV79" s="8">
        <v>73</v>
      </c>
      <c r="AW79" s="8">
        <f>IF(ISERROR(VLOOKUP($AV79,'申込一覧表'!$Z$5:$AF$147,2,0)),"",VLOOKUP($AV79,'申込一覧表'!$Z$5:$AF$147,2,0))</f>
      </c>
      <c r="AX79" s="8">
        <f>IF(ISERROR(VLOOKUP($AV79,'申込一覧表'!$Z$5:$AF$147,7,0)),"",VLOOKUP($AV79,'申込一覧表'!$Z$5:$AF$147,7,0))</f>
      </c>
      <c r="AY79" s="8">
        <f>IF(ISERROR(VLOOKUP($AV79,'申込一覧表'!$Z$5:$AG$147,8,0)),"",VLOOKUP($AV79,'申込一覧表'!$Z$5:$AG$147,8,0))</f>
      </c>
      <c r="AZ79" s="8">
        <f>IF(ISERROR(VLOOKUP($AV79,'申込一覧表'!$Z$5:$AF$147,5,0)),"",VLOOKUP($AV79,'申込一覧表'!$Z$5:$AF$147,5,0))</f>
      </c>
      <c r="BA79" s="8">
        <f>IF(ISERROR(VLOOKUP($AV79,'申込一覧表'!$Z$5:$AH$147,9,0)),"",VLOOKUP($AV79,'申込一覧表'!$Z$5:$AH$147,9,0))</f>
      </c>
      <c r="BB79" s="8">
        <f t="shared" si="67"/>
        <v>0</v>
      </c>
      <c r="BC79" s="8">
        <f t="shared" si="67"/>
        <v>0</v>
      </c>
      <c r="BD79" s="8">
        <f t="shared" si="67"/>
        <v>0</v>
      </c>
      <c r="BE79" s="8">
        <f t="shared" si="67"/>
        <v>0</v>
      </c>
      <c r="BF79" s="8">
        <f t="shared" si="67"/>
        <v>0</v>
      </c>
      <c r="BG79" s="8">
        <f t="shared" si="67"/>
        <v>0</v>
      </c>
      <c r="BH79" s="8">
        <f t="shared" si="67"/>
        <v>0</v>
      </c>
      <c r="BI79" s="8">
        <f t="shared" si="67"/>
        <v>0</v>
      </c>
      <c r="BJ79" s="8">
        <f t="shared" si="67"/>
        <v>0</v>
      </c>
      <c r="BK79" s="8">
        <f t="shared" si="67"/>
        <v>0</v>
      </c>
      <c r="BL79" s="8">
        <f t="shared" si="67"/>
        <v>0</v>
      </c>
      <c r="BM79" s="8">
        <f t="shared" si="67"/>
        <v>0</v>
      </c>
    </row>
    <row r="80" spans="48:65" ht="14.25" customHeight="1">
      <c r="AV80" s="8">
        <v>74</v>
      </c>
      <c r="AW80" s="8">
        <f>IF(ISERROR(VLOOKUP($AV80,'申込一覧表'!$Z$5:$AF$147,2,0)),"",VLOOKUP($AV80,'申込一覧表'!$Z$5:$AF$147,2,0))</f>
      </c>
      <c r="AX80" s="8">
        <f>IF(ISERROR(VLOOKUP($AV80,'申込一覧表'!$Z$5:$AF$147,7,0)),"",VLOOKUP($AV80,'申込一覧表'!$Z$5:$AF$147,7,0))</f>
      </c>
      <c r="AY80" s="8">
        <f>IF(ISERROR(VLOOKUP($AV80,'申込一覧表'!$Z$5:$AG$147,8,0)),"",VLOOKUP($AV80,'申込一覧表'!$Z$5:$AG$147,8,0))</f>
      </c>
      <c r="AZ80" s="8">
        <f>IF(ISERROR(VLOOKUP($AV80,'申込一覧表'!$Z$5:$AF$147,5,0)),"",VLOOKUP($AV80,'申込一覧表'!$Z$5:$AF$147,5,0))</f>
      </c>
      <c r="BA80" s="8">
        <f>IF(ISERROR(VLOOKUP($AV80,'申込一覧表'!$Z$5:$AH$147,9,0)),"",VLOOKUP($AV80,'申込一覧表'!$Z$5:$AH$147,9,0))</f>
      </c>
      <c r="BB80" s="8">
        <f t="shared" si="67"/>
        <v>0</v>
      </c>
      <c r="BC80" s="8">
        <f t="shared" si="67"/>
        <v>0</v>
      </c>
      <c r="BD80" s="8">
        <f t="shared" si="67"/>
        <v>0</v>
      </c>
      <c r="BE80" s="8">
        <f t="shared" si="67"/>
        <v>0</v>
      </c>
      <c r="BF80" s="8">
        <f t="shared" si="67"/>
        <v>0</v>
      </c>
      <c r="BG80" s="8">
        <f t="shared" si="67"/>
        <v>0</v>
      </c>
      <c r="BH80" s="8">
        <f t="shared" si="67"/>
        <v>0</v>
      </c>
      <c r="BI80" s="8">
        <f t="shared" si="67"/>
        <v>0</v>
      </c>
      <c r="BJ80" s="8">
        <f t="shared" si="67"/>
        <v>0</v>
      </c>
      <c r="BK80" s="8">
        <f t="shared" si="67"/>
        <v>0</v>
      </c>
      <c r="BL80" s="8">
        <f t="shared" si="67"/>
        <v>0</v>
      </c>
      <c r="BM80" s="8">
        <f t="shared" si="67"/>
        <v>0</v>
      </c>
    </row>
    <row r="81" spans="48:65" ht="14.25" customHeight="1">
      <c r="AV81" s="8">
        <v>75</v>
      </c>
      <c r="AW81" s="8">
        <f>IF(ISERROR(VLOOKUP($AV81,'申込一覧表'!$Z$5:$AF$147,2,0)),"",VLOOKUP($AV81,'申込一覧表'!$Z$5:$AF$147,2,0))</f>
      </c>
      <c r="AX81" s="8">
        <f>IF(ISERROR(VLOOKUP($AV81,'申込一覧表'!$Z$5:$AF$147,7,0)),"",VLOOKUP($AV81,'申込一覧表'!$Z$5:$AF$147,7,0))</f>
      </c>
      <c r="AY81" s="8">
        <f>IF(ISERROR(VLOOKUP($AV81,'申込一覧表'!$Z$5:$AG$147,8,0)),"",VLOOKUP($AV81,'申込一覧表'!$Z$5:$AG$147,8,0))</f>
      </c>
      <c r="AZ81" s="8">
        <f>IF(ISERROR(VLOOKUP($AV81,'申込一覧表'!$Z$5:$AF$147,5,0)),"",VLOOKUP($AV81,'申込一覧表'!$Z$5:$AF$147,5,0))</f>
      </c>
      <c r="BA81" s="8">
        <f>IF(ISERROR(VLOOKUP($AV81,'申込一覧表'!$Z$5:$AH$147,9,0)),"",VLOOKUP($AV81,'申込一覧表'!$Z$5:$AH$147,9,0))</f>
      </c>
      <c r="BB81" s="8">
        <f t="shared" si="67"/>
        <v>0</v>
      </c>
      <c r="BC81" s="8">
        <f t="shared" si="67"/>
        <v>0</v>
      </c>
      <c r="BD81" s="8">
        <f t="shared" si="67"/>
        <v>0</v>
      </c>
      <c r="BE81" s="8">
        <f t="shared" si="67"/>
        <v>0</v>
      </c>
      <c r="BF81" s="8">
        <f t="shared" si="67"/>
        <v>0</v>
      </c>
      <c r="BG81" s="8">
        <f t="shared" si="67"/>
        <v>0</v>
      </c>
      <c r="BH81" s="8">
        <f t="shared" si="67"/>
        <v>0</v>
      </c>
      <c r="BI81" s="8">
        <f t="shared" si="67"/>
        <v>0</v>
      </c>
      <c r="BJ81" s="8">
        <f t="shared" si="67"/>
        <v>0</v>
      </c>
      <c r="BK81" s="8">
        <f t="shared" si="67"/>
        <v>0</v>
      </c>
      <c r="BL81" s="8">
        <f t="shared" si="67"/>
        <v>0</v>
      </c>
      <c r="BM81" s="8">
        <f t="shared" si="67"/>
        <v>0</v>
      </c>
    </row>
    <row r="82" spans="48:65" ht="14.25" customHeight="1">
      <c r="AV82" s="8">
        <v>76</v>
      </c>
      <c r="AW82" s="8">
        <f>IF(ISERROR(VLOOKUP($AV82,'申込一覧表'!$Z$5:$AF$147,2,0)),"",VLOOKUP($AV82,'申込一覧表'!$Z$5:$AF$147,2,0))</f>
      </c>
      <c r="AX82" s="8">
        <f>IF(ISERROR(VLOOKUP($AV82,'申込一覧表'!$Z$5:$AF$147,7,0)),"",VLOOKUP($AV82,'申込一覧表'!$Z$5:$AF$147,7,0))</f>
      </c>
      <c r="AY82" s="8">
        <f>IF(ISERROR(VLOOKUP($AV82,'申込一覧表'!$Z$5:$AG$147,8,0)),"",VLOOKUP($AV82,'申込一覧表'!$Z$5:$AG$147,8,0))</f>
      </c>
      <c r="AZ82" s="8">
        <f>IF(ISERROR(VLOOKUP($AV82,'申込一覧表'!$Z$5:$AF$147,5,0)),"",VLOOKUP($AV82,'申込一覧表'!$Z$5:$AF$147,5,0))</f>
      </c>
      <c r="BA82" s="8">
        <f>IF(ISERROR(VLOOKUP($AV82,'申込一覧表'!$Z$5:$AH$147,9,0)),"",VLOOKUP($AV82,'申込一覧表'!$Z$5:$AH$147,9,0))</f>
      </c>
      <c r="BB82" s="8">
        <f t="shared" si="67"/>
        <v>0</v>
      </c>
      <c r="BC82" s="8">
        <f t="shared" si="67"/>
        <v>0</v>
      </c>
      <c r="BD82" s="8">
        <f t="shared" si="67"/>
        <v>0</v>
      </c>
      <c r="BE82" s="8">
        <f t="shared" si="67"/>
        <v>0</v>
      </c>
      <c r="BF82" s="8">
        <f t="shared" si="67"/>
        <v>0</v>
      </c>
      <c r="BG82" s="8">
        <f t="shared" si="67"/>
        <v>0</v>
      </c>
      <c r="BH82" s="8">
        <f t="shared" si="67"/>
        <v>0</v>
      </c>
      <c r="BI82" s="8">
        <f t="shared" si="67"/>
        <v>0</v>
      </c>
      <c r="BJ82" s="8">
        <f t="shared" si="67"/>
        <v>0</v>
      </c>
      <c r="BK82" s="8">
        <f t="shared" si="67"/>
        <v>0</v>
      </c>
      <c r="BL82" s="8">
        <f t="shared" si="67"/>
        <v>0</v>
      </c>
      <c r="BM82" s="8">
        <f t="shared" si="67"/>
        <v>0</v>
      </c>
    </row>
    <row r="83" spans="48:65" ht="14.25" customHeight="1">
      <c r="AV83" s="8">
        <v>77</v>
      </c>
      <c r="AW83" s="8">
        <f>IF(ISERROR(VLOOKUP($AV83,'申込一覧表'!$Z$5:$AF$147,2,0)),"",VLOOKUP($AV83,'申込一覧表'!$Z$5:$AF$147,2,0))</f>
      </c>
      <c r="AX83" s="8">
        <f>IF(ISERROR(VLOOKUP($AV83,'申込一覧表'!$Z$5:$AF$147,7,0)),"",VLOOKUP($AV83,'申込一覧表'!$Z$5:$AF$147,7,0))</f>
      </c>
      <c r="AY83" s="8">
        <f>IF(ISERROR(VLOOKUP($AV83,'申込一覧表'!$Z$5:$AG$147,8,0)),"",VLOOKUP($AV83,'申込一覧表'!$Z$5:$AG$147,8,0))</f>
      </c>
      <c r="AZ83" s="8">
        <f>IF(ISERROR(VLOOKUP($AV83,'申込一覧表'!$Z$5:$AF$147,5,0)),"",VLOOKUP($AV83,'申込一覧表'!$Z$5:$AF$147,5,0))</f>
      </c>
      <c r="BA83" s="8">
        <f>IF(ISERROR(VLOOKUP($AV83,'申込一覧表'!$Z$5:$AH$147,9,0)),"",VLOOKUP($AV83,'申込一覧表'!$Z$5:$AH$147,9,0))</f>
      </c>
      <c r="BB83" s="8">
        <f t="shared" si="67"/>
        <v>0</v>
      </c>
      <c r="BC83" s="8">
        <f t="shared" si="67"/>
        <v>0</v>
      </c>
      <c r="BD83" s="8">
        <f t="shared" si="67"/>
        <v>0</v>
      </c>
      <c r="BE83" s="8">
        <f t="shared" si="67"/>
        <v>0</v>
      </c>
      <c r="BF83" s="8">
        <f t="shared" si="67"/>
        <v>0</v>
      </c>
      <c r="BG83" s="8">
        <f t="shared" si="67"/>
        <v>0</v>
      </c>
      <c r="BH83" s="8">
        <f t="shared" si="67"/>
        <v>0</v>
      </c>
      <c r="BI83" s="8">
        <f t="shared" si="67"/>
        <v>0</v>
      </c>
      <c r="BJ83" s="8">
        <f t="shared" si="67"/>
        <v>0</v>
      </c>
      <c r="BK83" s="8">
        <f t="shared" si="67"/>
        <v>0</v>
      </c>
      <c r="BL83" s="8">
        <f t="shared" si="67"/>
        <v>0</v>
      </c>
      <c r="BM83" s="8">
        <f t="shared" si="67"/>
        <v>0</v>
      </c>
    </row>
    <row r="84" spans="48:65" ht="14.25" customHeight="1">
      <c r="AV84" s="8">
        <v>78</v>
      </c>
      <c r="AW84" s="8">
        <f>IF(ISERROR(VLOOKUP($AV84,'申込一覧表'!$Z$5:$AF$147,2,0)),"",VLOOKUP($AV84,'申込一覧表'!$Z$5:$AF$147,2,0))</f>
      </c>
      <c r="AX84" s="8">
        <f>IF(ISERROR(VLOOKUP($AV84,'申込一覧表'!$Z$5:$AF$147,7,0)),"",VLOOKUP($AV84,'申込一覧表'!$Z$5:$AF$147,7,0))</f>
      </c>
      <c r="AY84" s="8">
        <f>IF(ISERROR(VLOOKUP($AV84,'申込一覧表'!$Z$5:$AG$147,8,0)),"",VLOOKUP($AV84,'申込一覧表'!$Z$5:$AG$147,8,0))</f>
      </c>
      <c r="AZ84" s="8">
        <f>IF(ISERROR(VLOOKUP($AV84,'申込一覧表'!$Z$5:$AF$147,5,0)),"",VLOOKUP($AV84,'申込一覧表'!$Z$5:$AF$147,5,0))</f>
      </c>
      <c r="BA84" s="8">
        <f>IF(ISERROR(VLOOKUP($AV84,'申込一覧表'!$Z$5:$AH$147,9,0)),"",VLOOKUP($AV84,'申込一覧表'!$Z$5:$AH$147,9,0))</f>
      </c>
      <c r="BB84" s="8">
        <f t="shared" si="67"/>
        <v>0</v>
      </c>
      <c r="BC84" s="8">
        <f t="shared" si="67"/>
        <v>0</v>
      </c>
      <c r="BD84" s="8">
        <f t="shared" si="67"/>
        <v>0</v>
      </c>
      <c r="BE84" s="8">
        <f t="shared" si="67"/>
        <v>0</v>
      </c>
      <c r="BF84" s="8">
        <f t="shared" si="67"/>
        <v>0</v>
      </c>
      <c r="BG84" s="8">
        <f t="shared" si="67"/>
        <v>0</v>
      </c>
      <c r="BH84" s="8">
        <f t="shared" si="67"/>
        <v>0</v>
      </c>
      <c r="BI84" s="8">
        <f t="shared" si="67"/>
        <v>0</v>
      </c>
      <c r="BJ84" s="8">
        <f t="shared" si="67"/>
        <v>0</v>
      </c>
      <c r="BK84" s="8">
        <f t="shared" si="67"/>
        <v>0</v>
      </c>
      <c r="BL84" s="8">
        <f t="shared" si="67"/>
        <v>0</v>
      </c>
      <c r="BM84" s="8">
        <f t="shared" si="67"/>
        <v>0</v>
      </c>
    </row>
    <row r="85" spans="48:65" ht="14.25" customHeight="1">
      <c r="AV85" s="8">
        <v>79</v>
      </c>
      <c r="AW85" s="8">
        <f>IF(ISERROR(VLOOKUP($AV85,'申込一覧表'!$Z$5:$AF$147,2,0)),"",VLOOKUP($AV85,'申込一覧表'!$Z$5:$AF$147,2,0))</f>
      </c>
      <c r="AX85" s="8">
        <f>IF(ISERROR(VLOOKUP($AV85,'申込一覧表'!$Z$5:$AF$147,7,0)),"",VLOOKUP($AV85,'申込一覧表'!$Z$5:$AF$147,7,0))</f>
      </c>
      <c r="AY85" s="8">
        <f>IF(ISERROR(VLOOKUP($AV85,'申込一覧表'!$Z$5:$AG$147,8,0)),"",VLOOKUP($AV85,'申込一覧表'!$Z$5:$AG$147,8,0))</f>
      </c>
      <c r="AZ85" s="8">
        <f>IF(ISERROR(VLOOKUP($AV85,'申込一覧表'!$Z$5:$AF$147,5,0)),"",VLOOKUP($AV85,'申込一覧表'!$Z$5:$AF$147,5,0))</f>
      </c>
      <c r="BA85" s="8">
        <f>IF(ISERROR(VLOOKUP($AV85,'申込一覧表'!$Z$5:$AH$147,9,0)),"",VLOOKUP($AV85,'申込一覧表'!$Z$5:$AH$147,9,0))</f>
      </c>
      <c r="BB85" s="8">
        <f t="shared" si="67"/>
        <v>0</v>
      </c>
      <c r="BC85" s="8">
        <f t="shared" si="67"/>
        <v>0</v>
      </c>
      <c r="BD85" s="8">
        <f t="shared" si="67"/>
        <v>0</v>
      </c>
      <c r="BE85" s="8">
        <f t="shared" si="67"/>
        <v>0</v>
      </c>
      <c r="BF85" s="8">
        <f t="shared" si="67"/>
        <v>0</v>
      </c>
      <c r="BG85" s="8">
        <f t="shared" si="67"/>
        <v>0</v>
      </c>
      <c r="BH85" s="8">
        <f t="shared" si="67"/>
        <v>0</v>
      </c>
      <c r="BI85" s="8">
        <f t="shared" si="67"/>
        <v>0</v>
      </c>
      <c r="BJ85" s="8">
        <f t="shared" si="67"/>
        <v>0</v>
      </c>
      <c r="BK85" s="8">
        <f t="shared" si="67"/>
        <v>0</v>
      </c>
      <c r="BL85" s="8">
        <f t="shared" si="67"/>
        <v>0</v>
      </c>
      <c r="BM85" s="8">
        <f t="shared" si="67"/>
        <v>0</v>
      </c>
    </row>
    <row r="86" spans="48:65" ht="14.25" customHeight="1">
      <c r="AV86" s="8">
        <v>80</v>
      </c>
      <c r="AW86" s="8">
        <f>IF(ISERROR(VLOOKUP($AV86,'申込一覧表'!$Z$5:$AF$147,2,0)),"",VLOOKUP($AV86,'申込一覧表'!$Z$5:$AF$147,2,0))</f>
      </c>
      <c r="AX86" s="8">
        <f>IF(ISERROR(VLOOKUP($AV86,'申込一覧表'!$Z$5:$AF$147,7,0)),"",VLOOKUP($AV86,'申込一覧表'!$Z$5:$AF$147,7,0))</f>
      </c>
      <c r="AY86" s="8">
        <f>IF(ISERROR(VLOOKUP($AV86,'申込一覧表'!$Z$5:$AG$147,8,0)),"",VLOOKUP($AV86,'申込一覧表'!$Z$5:$AG$147,8,0))</f>
      </c>
      <c r="AZ86" s="8">
        <f>IF(ISERROR(VLOOKUP($AV86,'申込一覧表'!$Z$5:$AF$147,5,0)),"",VLOOKUP($AV86,'申込一覧表'!$Z$5:$AF$147,5,0))</f>
      </c>
      <c r="BA86" s="8">
        <f>IF(ISERROR(VLOOKUP($AV86,'申込一覧表'!$Z$5:$AH$147,9,0)),"",VLOOKUP($AV86,'申込一覧表'!$Z$5:$AH$147,9,0))</f>
      </c>
      <c r="BB86" s="8">
        <f t="shared" si="67"/>
        <v>0</v>
      </c>
      <c r="BC86" s="8">
        <f t="shared" si="67"/>
        <v>0</v>
      </c>
      <c r="BD86" s="8">
        <f t="shared" si="67"/>
        <v>0</v>
      </c>
      <c r="BE86" s="8">
        <f t="shared" si="67"/>
        <v>0</v>
      </c>
      <c r="BF86" s="8">
        <f t="shared" si="67"/>
        <v>0</v>
      </c>
      <c r="BG86" s="8">
        <f t="shared" si="67"/>
        <v>0</v>
      </c>
      <c r="BH86" s="8">
        <f t="shared" si="67"/>
        <v>0</v>
      </c>
      <c r="BI86" s="8">
        <f t="shared" si="67"/>
        <v>0</v>
      </c>
      <c r="BJ86" s="8">
        <f t="shared" si="67"/>
        <v>0</v>
      </c>
      <c r="BK86" s="8">
        <f t="shared" si="67"/>
        <v>0</v>
      </c>
      <c r="BL86" s="8">
        <f t="shared" si="67"/>
        <v>0</v>
      </c>
      <c r="BM86" s="8">
        <f t="shared" si="67"/>
        <v>0</v>
      </c>
    </row>
    <row r="87" spans="48:65" ht="14.25" customHeight="1">
      <c r="AV87" s="8">
        <v>81</v>
      </c>
      <c r="AW87" s="8">
        <f>IF(ISERROR(VLOOKUP($AV87,'申込一覧表'!$Z$5:$AF$147,2,0)),"",VLOOKUP($AV87,'申込一覧表'!$Z$5:$AF$147,2,0))</f>
      </c>
      <c r="AX87" s="8">
        <f>IF(ISERROR(VLOOKUP($AV87,'申込一覧表'!$Z$5:$AF$147,7,0)),"",VLOOKUP($AV87,'申込一覧表'!$Z$5:$AF$147,7,0))</f>
      </c>
      <c r="AY87" s="8">
        <f>IF(ISERROR(VLOOKUP($AV87,'申込一覧表'!$Z$5:$AG$147,8,0)),"",VLOOKUP($AV87,'申込一覧表'!$Z$5:$AG$147,8,0))</f>
      </c>
      <c r="AZ87" s="8">
        <f>IF(ISERROR(VLOOKUP($AV87,'申込一覧表'!$Z$5:$AF$147,5,0)),"",VLOOKUP($AV87,'申込一覧表'!$Z$5:$AF$147,5,0))</f>
      </c>
      <c r="BA87" s="8">
        <f>IF(ISERROR(VLOOKUP($AV87,'申込一覧表'!$Z$5:$AH$147,9,0)),"",VLOOKUP($AV87,'申込一覧表'!$Z$5:$AH$147,9,0))</f>
      </c>
      <c r="BB87" s="8">
        <f aca="true" t="shared" si="68" ref="BB87:BM96">COUNTIF($AB$6:$AE$65,BB$5&amp;$AW87)</f>
        <v>0</v>
      </c>
      <c r="BC87" s="8">
        <f t="shared" si="68"/>
        <v>0</v>
      </c>
      <c r="BD87" s="8">
        <f t="shared" si="68"/>
        <v>0</v>
      </c>
      <c r="BE87" s="8">
        <f t="shared" si="68"/>
        <v>0</v>
      </c>
      <c r="BF87" s="8">
        <f t="shared" si="68"/>
        <v>0</v>
      </c>
      <c r="BG87" s="8">
        <f t="shared" si="68"/>
        <v>0</v>
      </c>
      <c r="BH87" s="8">
        <f t="shared" si="68"/>
        <v>0</v>
      </c>
      <c r="BI87" s="8">
        <f t="shared" si="68"/>
        <v>0</v>
      </c>
      <c r="BJ87" s="8">
        <f t="shared" si="68"/>
        <v>0</v>
      </c>
      <c r="BK87" s="8">
        <f t="shared" si="68"/>
        <v>0</v>
      </c>
      <c r="BL87" s="8">
        <f t="shared" si="68"/>
        <v>0</v>
      </c>
      <c r="BM87" s="8">
        <f t="shared" si="68"/>
        <v>0</v>
      </c>
    </row>
    <row r="88" spans="48:65" ht="14.25" customHeight="1">
      <c r="AV88" s="8">
        <v>82</v>
      </c>
      <c r="AW88" s="8">
        <f>IF(ISERROR(VLOOKUP($AV88,'申込一覧表'!$Z$5:$AF$147,2,0)),"",VLOOKUP($AV88,'申込一覧表'!$Z$5:$AF$147,2,0))</f>
      </c>
      <c r="AX88" s="8">
        <f>IF(ISERROR(VLOOKUP($AV88,'申込一覧表'!$Z$5:$AF$147,7,0)),"",VLOOKUP($AV88,'申込一覧表'!$Z$5:$AF$147,7,0))</f>
      </c>
      <c r="AY88" s="8">
        <f>IF(ISERROR(VLOOKUP($AV88,'申込一覧表'!$Z$5:$AG$147,8,0)),"",VLOOKUP($AV88,'申込一覧表'!$Z$5:$AG$147,8,0))</f>
      </c>
      <c r="AZ88" s="8">
        <f>IF(ISERROR(VLOOKUP($AV88,'申込一覧表'!$Z$5:$AF$147,5,0)),"",VLOOKUP($AV88,'申込一覧表'!$Z$5:$AF$147,5,0))</f>
      </c>
      <c r="BA88" s="8">
        <f>IF(ISERROR(VLOOKUP($AV88,'申込一覧表'!$Z$5:$AH$147,9,0)),"",VLOOKUP($AV88,'申込一覧表'!$Z$5:$AH$147,9,0))</f>
      </c>
      <c r="BB88" s="8">
        <f t="shared" si="68"/>
        <v>0</v>
      </c>
      <c r="BC88" s="8">
        <f t="shared" si="68"/>
        <v>0</v>
      </c>
      <c r="BD88" s="8">
        <f t="shared" si="68"/>
        <v>0</v>
      </c>
      <c r="BE88" s="8">
        <f t="shared" si="68"/>
        <v>0</v>
      </c>
      <c r="BF88" s="8">
        <f t="shared" si="68"/>
        <v>0</v>
      </c>
      <c r="BG88" s="8">
        <f t="shared" si="68"/>
        <v>0</v>
      </c>
      <c r="BH88" s="8">
        <f t="shared" si="68"/>
        <v>0</v>
      </c>
      <c r="BI88" s="8">
        <f t="shared" si="68"/>
        <v>0</v>
      </c>
      <c r="BJ88" s="8">
        <f t="shared" si="68"/>
        <v>0</v>
      </c>
      <c r="BK88" s="8">
        <f t="shared" si="68"/>
        <v>0</v>
      </c>
      <c r="BL88" s="8">
        <f t="shared" si="68"/>
        <v>0</v>
      </c>
      <c r="BM88" s="8">
        <f t="shared" si="68"/>
        <v>0</v>
      </c>
    </row>
    <row r="89" spans="48:65" ht="14.25" customHeight="1">
      <c r="AV89" s="8">
        <v>83</v>
      </c>
      <c r="AW89" s="8">
        <f>IF(ISERROR(VLOOKUP($AV89,'申込一覧表'!$Z$5:$AF$147,2,0)),"",VLOOKUP($AV89,'申込一覧表'!$Z$5:$AF$147,2,0))</f>
      </c>
      <c r="AX89" s="8">
        <f>IF(ISERROR(VLOOKUP($AV89,'申込一覧表'!$Z$5:$AF$147,7,0)),"",VLOOKUP($AV89,'申込一覧表'!$Z$5:$AF$147,7,0))</f>
      </c>
      <c r="AY89" s="8">
        <f>IF(ISERROR(VLOOKUP($AV89,'申込一覧表'!$Z$5:$AG$147,8,0)),"",VLOOKUP($AV89,'申込一覧表'!$Z$5:$AG$147,8,0))</f>
      </c>
      <c r="AZ89" s="8">
        <f>IF(ISERROR(VLOOKUP($AV89,'申込一覧表'!$Z$5:$AF$147,5,0)),"",VLOOKUP($AV89,'申込一覧表'!$Z$5:$AF$147,5,0))</f>
      </c>
      <c r="BA89" s="8">
        <f>IF(ISERROR(VLOOKUP($AV89,'申込一覧表'!$Z$5:$AH$147,9,0)),"",VLOOKUP($AV89,'申込一覧表'!$Z$5:$AH$147,9,0))</f>
      </c>
      <c r="BB89" s="8">
        <f t="shared" si="68"/>
        <v>0</v>
      </c>
      <c r="BC89" s="8">
        <f t="shared" si="68"/>
        <v>0</v>
      </c>
      <c r="BD89" s="8">
        <f t="shared" si="68"/>
        <v>0</v>
      </c>
      <c r="BE89" s="8">
        <f t="shared" si="68"/>
        <v>0</v>
      </c>
      <c r="BF89" s="8">
        <f t="shared" si="68"/>
        <v>0</v>
      </c>
      <c r="BG89" s="8">
        <f t="shared" si="68"/>
        <v>0</v>
      </c>
      <c r="BH89" s="8">
        <f t="shared" si="68"/>
        <v>0</v>
      </c>
      <c r="BI89" s="8">
        <f t="shared" si="68"/>
        <v>0</v>
      </c>
      <c r="BJ89" s="8">
        <f t="shared" si="68"/>
        <v>0</v>
      </c>
      <c r="BK89" s="8">
        <f t="shared" si="68"/>
        <v>0</v>
      </c>
      <c r="BL89" s="8">
        <f t="shared" si="68"/>
        <v>0</v>
      </c>
      <c r="BM89" s="8">
        <f t="shared" si="68"/>
        <v>0</v>
      </c>
    </row>
    <row r="90" spans="48:65" ht="14.25" customHeight="1">
      <c r="AV90" s="8">
        <v>84</v>
      </c>
      <c r="AW90" s="8">
        <f>IF(ISERROR(VLOOKUP($AV90,'申込一覧表'!$Z$5:$AF$147,2,0)),"",VLOOKUP($AV90,'申込一覧表'!$Z$5:$AF$147,2,0))</f>
      </c>
      <c r="AX90" s="8">
        <f>IF(ISERROR(VLOOKUP($AV90,'申込一覧表'!$Z$5:$AF$147,7,0)),"",VLOOKUP($AV90,'申込一覧表'!$Z$5:$AF$147,7,0))</f>
      </c>
      <c r="AY90" s="8">
        <f>IF(ISERROR(VLOOKUP($AV90,'申込一覧表'!$Z$5:$AG$147,8,0)),"",VLOOKUP($AV90,'申込一覧表'!$Z$5:$AG$147,8,0))</f>
      </c>
      <c r="AZ90" s="8">
        <f>IF(ISERROR(VLOOKUP($AV90,'申込一覧表'!$Z$5:$AF$147,5,0)),"",VLOOKUP($AV90,'申込一覧表'!$Z$5:$AF$147,5,0))</f>
      </c>
      <c r="BA90" s="8">
        <f>IF(ISERROR(VLOOKUP($AV90,'申込一覧表'!$Z$5:$AH$147,9,0)),"",VLOOKUP($AV90,'申込一覧表'!$Z$5:$AH$147,9,0))</f>
      </c>
      <c r="BB90" s="8">
        <f t="shared" si="68"/>
        <v>0</v>
      </c>
      <c r="BC90" s="8">
        <f t="shared" si="68"/>
        <v>0</v>
      </c>
      <c r="BD90" s="8">
        <f t="shared" si="68"/>
        <v>0</v>
      </c>
      <c r="BE90" s="8">
        <f t="shared" si="68"/>
        <v>0</v>
      </c>
      <c r="BF90" s="8">
        <f t="shared" si="68"/>
        <v>0</v>
      </c>
      <c r="BG90" s="8">
        <f t="shared" si="68"/>
        <v>0</v>
      </c>
      <c r="BH90" s="8">
        <f t="shared" si="68"/>
        <v>0</v>
      </c>
      <c r="BI90" s="8">
        <f t="shared" si="68"/>
        <v>0</v>
      </c>
      <c r="BJ90" s="8">
        <f t="shared" si="68"/>
        <v>0</v>
      </c>
      <c r="BK90" s="8">
        <f t="shared" si="68"/>
        <v>0</v>
      </c>
      <c r="BL90" s="8">
        <f t="shared" si="68"/>
        <v>0</v>
      </c>
      <c r="BM90" s="8">
        <f t="shared" si="68"/>
        <v>0</v>
      </c>
    </row>
    <row r="91" spans="48:65" ht="14.25" customHeight="1">
      <c r="AV91" s="8">
        <v>85</v>
      </c>
      <c r="AW91" s="8">
        <f>IF(ISERROR(VLOOKUP($AV91,'申込一覧表'!$Z$5:$AF$147,2,0)),"",VLOOKUP($AV91,'申込一覧表'!$Z$5:$AF$147,2,0))</f>
      </c>
      <c r="AX91" s="8">
        <f>IF(ISERROR(VLOOKUP($AV91,'申込一覧表'!$Z$5:$AF$147,7,0)),"",VLOOKUP($AV91,'申込一覧表'!$Z$5:$AF$147,7,0))</f>
      </c>
      <c r="AY91" s="8">
        <f>IF(ISERROR(VLOOKUP($AV91,'申込一覧表'!$Z$5:$AG$147,8,0)),"",VLOOKUP($AV91,'申込一覧表'!$Z$5:$AG$147,8,0))</f>
      </c>
      <c r="AZ91" s="8">
        <f>IF(ISERROR(VLOOKUP($AV91,'申込一覧表'!$Z$5:$AF$147,5,0)),"",VLOOKUP($AV91,'申込一覧表'!$Z$5:$AF$147,5,0))</f>
      </c>
      <c r="BA91" s="8">
        <f>IF(ISERROR(VLOOKUP($AV91,'申込一覧表'!$Z$5:$AH$147,9,0)),"",VLOOKUP($AV91,'申込一覧表'!$Z$5:$AH$147,9,0))</f>
      </c>
      <c r="BB91" s="8">
        <f t="shared" si="68"/>
        <v>0</v>
      </c>
      <c r="BC91" s="8">
        <f t="shared" si="68"/>
        <v>0</v>
      </c>
      <c r="BD91" s="8">
        <f t="shared" si="68"/>
        <v>0</v>
      </c>
      <c r="BE91" s="8">
        <f t="shared" si="68"/>
        <v>0</v>
      </c>
      <c r="BF91" s="8">
        <f t="shared" si="68"/>
        <v>0</v>
      </c>
      <c r="BG91" s="8">
        <f t="shared" si="68"/>
        <v>0</v>
      </c>
      <c r="BH91" s="8">
        <f t="shared" si="68"/>
        <v>0</v>
      </c>
      <c r="BI91" s="8">
        <f t="shared" si="68"/>
        <v>0</v>
      </c>
      <c r="BJ91" s="8">
        <f t="shared" si="68"/>
        <v>0</v>
      </c>
      <c r="BK91" s="8">
        <f t="shared" si="68"/>
        <v>0</v>
      </c>
      <c r="BL91" s="8">
        <f t="shared" si="68"/>
        <v>0</v>
      </c>
      <c r="BM91" s="8">
        <f t="shared" si="68"/>
        <v>0</v>
      </c>
    </row>
    <row r="92" spans="48:65" ht="14.25" customHeight="1">
      <c r="AV92" s="8">
        <v>86</v>
      </c>
      <c r="AW92" s="8">
        <f>IF(ISERROR(VLOOKUP($AV92,'申込一覧表'!$Z$5:$AF$147,2,0)),"",VLOOKUP($AV92,'申込一覧表'!$Z$5:$AF$147,2,0))</f>
      </c>
      <c r="AX92" s="8">
        <f>IF(ISERROR(VLOOKUP($AV92,'申込一覧表'!$Z$5:$AF$147,7,0)),"",VLOOKUP($AV92,'申込一覧表'!$Z$5:$AF$147,7,0))</f>
      </c>
      <c r="AY92" s="8">
        <f>IF(ISERROR(VLOOKUP($AV92,'申込一覧表'!$Z$5:$AG$147,8,0)),"",VLOOKUP($AV92,'申込一覧表'!$Z$5:$AG$147,8,0))</f>
      </c>
      <c r="AZ92" s="8">
        <f>IF(ISERROR(VLOOKUP($AV92,'申込一覧表'!$Z$5:$AF$147,5,0)),"",VLOOKUP($AV92,'申込一覧表'!$Z$5:$AF$147,5,0))</f>
      </c>
      <c r="BA92" s="8">
        <f>IF(ISERROR(VLOOKUP($AV92,'申込一覧表'!$Z$5:$AH$147,9,0)),"",VLOOKUP($AV92,'申込一覧表'!$Z$5:$AH$147,9,0))</f>
      </c>
      <c r="BB92" s="8">
        <f t="shared" si="68"/>
        <v>0</v>
      </c>
      <c r="BC92" s="8">
        <f t="shared" si="68"/>
        <v>0</v>
      </c>
      <c r="BD92" s="8">
        <f t="shared" si="68"/>
        <v>0</v>
      </c>
      <c r="BE92" s="8">
        <f t="shared" si="68"/>
        <v>0</v>
      </c>
      <c r="BF92" s="8">
        <f t="shared" si="68"/>
        <v>0</v>
      </c>
      <c r="BG92" s="8">
        <f t="shared" si="68"/>
        <v>0</v>
      </c>
      <c r="BH92" s="8">
        <f t="shared" si="68"/>
        <v>0</v>
      </c>
      <c r="BI92" s="8">
        <f t="shared" si="68"/>
        <v>0</v>
      </c>
      <c r="BJ92" s="8">
        <f t="shared" si="68"/>
        <v>0</v>
      </c>
      <c r="BK92" s="8">
        <f t="shared" si="68"/>
        <v>0</v>
      </c>
      <c r="BL92" s="8">
        <f t="shared" si="68"/>
        <v>0</v>
      </c>
      <c r="BM92" s="8">
        <f t="shared" si="68"/>
        <v>0</v>
      </c>
    </row>
    <row r="93" spans="48:65" ht="14.25" customHeight="1">
      <c r="AV93" s="8">
        <v>87</v>
      </c>
      <c r="AW93" s="8">
        <f>IF(ISERROR(VLOOKUP($AV93,'申込一覧表'!$Z$5:$AF$147,2,0)),"",VLOOKUP($AV93,'申込一覧表'!$Z$5:$AF$147,2,0))</f>
      </c>
      <c r="AX93" s="8">
        <f>IF(ISERROR(VLOOKUP($AV93,'申込一覧表'!$Z$5:$AF$147,7,0)),"",VLOOKUP($AV93,'申込一覧表'!$Z$5:$AF$147,7,0))</f>
      </c>
      <c r="AY93" s="8">
        <f>IF(ISERROR(VLOOKUP($AV93,'申込一覧表'!$Z$5:$AG$147,8,0)),"",VLOOKUP($AV93,'申込一覧表'!$Z$5:$AG$147,8,0))</f>
      </c>
      <c r="AZ93" s="8">
        <f>IF(ISERROR(VLOOKUP($AV93,'申込一覧表'!$Z$5:$AF$147,5,0)),"",VLOOKUP($AV93,'申込一覧表'!$Z$5:$AF$147,5,0))</f>
      </c>
      <c r="BA93" s="8">
        <f>IF(ISERROR(VLOOKUP($AV93,'申込一覧表'!$Z$5:$AH$147,9,0)),"",VLOOKUP($AV93,'申込一覧表'!$Z$5:$AH$147,9,0))</f>
      </c>
      <c r="BB93" s="8">
        <f t="shared" si="68"/>
        <v>0</v>
      </c>
      <c r="BC93" s="8">
        <f t="shared" si="68"/>
        <v>0</v>
      </c>
      <c r="BD93" s="8">
        <f t="shared" si="68"/>
        <v>0</v>
      </c>
      <c r="BE93" s="8">
        <f t="shared" si="68"/>
        <v>0</v>
      </c>
      <c r="BF93" s="8">
        <f t="shared" si="68"/>
        <v>0</v>
      </c>
      <c r="BG93" s="8">
        <f t="shared" si="68"/>
        <v>0</v>
      </c>
      <c r="BH93" s="8">
        <f t="shared" si="68"/>
        <v>0</v>
      </c>
      <c r="BI93" s="8">
        <f t="shared" si="68"/>
        <v>0</v>
      </c>
      <c r="BJ93" s="8">
        <f t="shared" si="68"/>
        <v>0</v>
      </c>
      <c r="BK93" s="8">
        <f t="shared" si="68"/>
        <v>0</v>
      </c>
      <c r="BL93" s="8">
        <f t="shared" si="68"/>
        <v>0</v>
      </c>
      <c r="BM93" s="8">
        <f t="shared" si="68"/>
        <v>0</v>
      </c>
    </row>
    <row r="94" spans="48:65" ht="14.25" customHeight="1">
      <c r="AV94" s="8">
        <v>88</v>
      </c>
      <c r="AW94" s="8">
        <f>IF(ISERROR(VLOOKUP($AV94,'申込一覧表'!$Z$5:$AF$147,2,0)),"",VLOOKUP($AV94,'申込一覧表'!$Z$5:$AF$147,2,0))</f>
      </c>
      <c r="AX94" s="8">
        <f>IF(ISERROR(VLOOKUP($AV94,'申込一覧表'!$Z$5:$AF$147,7,0)),"",VLOOKUP($AV94,'申込一覧表'!$Z$5:$AF$147,7,0))</f>
      </c>
      <c r="AY94" s="8">
        <f>IF(ISERROR(VLOOKUP($AV94,'申込一覧表'!$Z$5:$AG$147,8,0)),"",VLOOKUP($AV94,'申込一覧表'!$Z$5:$AG$147,8,0))</f>
      </c>
      <c r="AZ94" s="8">
        <f>IF(ISERROR(VLOOKUP($AV94,'申込一覧表'!$Z$5:$AF$147,5,0)),"",VLOOKUP($AV94,'申込一覧表'!$Z$5:$AF$147,5,0))</f>
      </c>
      <c r="BA94" s="8">
        <f>IF(ISERROR(VLOOKUP($AV94,'申込一覧表'!$Z$5:$AH$147,9,0)),"",VLOOKUP($AV94,'申込一覧表'!$Z$5:$AH$147,9,0))</f>
      </c>
      <c r="BB94" s="8">
        <f t="shared" si="68"/>
        <v>0</v>
      </c>
      <c r="BC94" s="8">
        <f t="shared" si="68"/>
        <v>0</v>
      </c>
      <c r="BD94" s="8">
        <f t="shared" si="68"/>
        <v>0</v>
      </c>
      <c r="BE94" s="8">
        <f t="shared" si="68"/>
        <v>0</v>
      </c>
      <c r="BF94" s="8">
        <f t="shared" si="68"/>
        <v>0</v>
      </c>
      <c r="BG94" s="8">
        <f t="shared" si="68"/>
        <v>0</v>
      </c>
      <c r="BH94" s="8">
        <f t="shared" si="68"/>
        <v>0</v>
      </c>
      <c r="BI94" s="8">
        <f t="shared" si="68"/>
        <v>0</v>
      </c>
      <c r="BJ94" s="8">
        <f t="shared" si="68"/>
        <v>0</v>
      </c>
      <c r="BK94" s="8">
        <f t="shared" si="68"/>
        <v>0</v>
      </c>
      <c r="BL94" s="8">
        <f t="shared" si="68"/>
        <v>0</v>
      </c>
      <c r="BM94" s="8">
        <f t="shared" si="68"/>
        <v>0</v>
      </c>
    </row>
    <row r="95" spans="48:65" ht="14.25" customHeight="1">
      <c r="AV95" s="8">
        <v>89</v>
      </c>
      <c r="AW95" s="8">
        <f>IF(ISERROR(VLOOKUP($AV95,'申込一覧表'!$Z$5:$AF$147,2,0)),"",VLOOKUP($AV95,'申込一覧表'!$Z$5:$AF$147,2,0))</f>
      </c>
      <c r="AX95" s="8">
        <f>IF(ISERROR(VLOOKUP($AV95,'申込一覧表'!$Z$5:$AF$147,7,0)),"",VLOOKUP($AV95,'申込一覧表'!$Z$5:$AF$147,7,0))</f>
      </c>
      <c r="AY95" s="8">
        <f>IF(ISERROR(VLOOKUP($AV95,'申込一覧表'!$Z$5:$AG$147,8,0)),"",VLOOKUP($AV95,'申込一覧表'!$Z$5:$AG$147,8,0))</f>
      </c>
      <c r="AZ95" s="8">
        <f>IF(ISERROR(VLOOKUP($AV95,'申込一覧表'!$Z$5:$AF$147,5,0)),"",VLOOKUP($AV95,'申込一覧表'!$Z$5:$AF$147,5,0))</f>
      </c>
      <c r="BA95" s="8">
        <f>IF(ISERROR(VLOOKUP($AV95,'申込一覧表'!$Z$5:$AH$147,9,0)),"",VLOOKUP($AV95,'申込一覧表'!$Z$5:$AH$147,9,0))</f>
      </c>
      <c r="BB95" s="8">
        <f t="shared" si="68"/>
        <v>0</v>
      </c>
      <c r="BC95" s="8">
        <f t="shared" si="68"/>
        <v>0</v>
      </c>
      <c r="BD95" s="8">
        <f t="shared" si="68"/>
        <v>0</v>
      </c>
      <c r="BE95" s="8">
        <f t="shared" si="68"/>
        <v>0</v>
      </c>
      <c r="BF95" s="8">
        <f t="shared" si="68"/>
        <v>0</v>
      </c>
      <c r="BG95" s="8">
        <f t="shared" si="68"/>
        <v>0</v>
      </c>
      <c r="BH95" s="8">
        <f t="shared" si="68"/>
        <v>0</v>
      </c>
      <c r="BI95" s="8">
        <f t="shared" si="68"/>
        <v>0</v>
      </c>
      <c r="BJ95" s="8">
        <f t="shared" si="68"/>
        <v>0</v>
      </c>
      <c r="BK95" s="8">
        <f t="shared" si="68"/>
        <v>0</v>
      </c>
      <c r="BL95" s="8">
        <f t="shared" si="68"/>
        <v>0</v>
      </c>
      <c r="BM95" s="8">
        <f t="shared" si="68"/>
        <v>0</v>
      </c>
    </row>
    <row r="96" spans="48:65" ht="14.25" customHeight="1">
      <c r="AV96" s="8">
        <v>90</v>
      </c>
      <c r="AW96" s="8">
        <f>IF(ISERROR(VLOOKUP($AV96,'申込一覧表'!$Z$5:$AF$147,2,0)),"",VLOOKUP($AV96,'申込一覧表'!$Z$5:$AF$147,2,0))</f>
      </c>
      <c r="AX96" s="8">
        <f>IF(ISERROR(VLOOKUP($AV96,'申込一覧表'!$Z$5:$AF$147,7,0)),"",VLOOKUP($AV96,'申込一覧表'!$Z$5:$AF$147,7,0))</f>
      </c>
      <c r="AY96" s="8">
        <f>IF(ISERROR(VLOOKUP($AV96,'申込一覧表'!$Z$5:$AG$147,8,0)),"",VLOOKUP($AV96,'申込一覧表'!$Z$5:$AG$147,8,0))</f>
      </c>
      <c r="AZ96" s="8">
        <f>IF(ISERROR(VLOOKUP($AV96,'申込一覧表'!$Z$5:$AF$147,5,0)),"",VLOOKUP($AV96,'申込一覧表'!$Z$5:$AF$147,5,0))</f>
      </c>
      <c r="BA96" s="8">
        <f>IF(ISERROR(VLOOKUP($AV96,'申込一覧表'!$Z$5:$AH$147,9,0)),"",VLOOKUP($AV96,'申込一覧表'!$Z$5:$AH$147,9,0))</f>
      </c>
      <c r="BB96" s="8">
        <f t="shared" si="68"/>
        <v>0</v>
      </c>
      <c r="BC96" s="8">
        <f t="shared" si="68"/>
        <v>0</v>
      </c>
      <c r="BD96" s="8">
        <f t="shared" si="68"/>
        <v>0</v>
      </c>
      <c r="BE96" s="8">
        <f t="shared" si="68"/>
        <v>0</v>
      </c>
      <c r="BF96" s="8">
        <f t="shared" si="68"/>
        <v>0</v>
      </c>
      <c r="BG96" s="8">
        <f t="shared" si="68"/>
        <v>0</v>
      </c>
      <c r="BH96" s="8">
        <f t="shared" si="68"/>
        <v>0</v>
      </c>
      <c r="BI96" s="8">
        <f t="shared" si="68"/>
        <v>0</v>
      </c>
      <c r="BJ96" s="8">
        <f t="shared" si="68"/>
        <v>0</v>
      </c>
      <c r="BK96" s="8">
        <f t="shared" si="68"/>
        <v>0</v>
      </c>
      <c r="BL96" s="8">
        <f t="shared" si="68"/>
        <v>0</v>
      </c>
      <c r="BM96" s="8">
        <f t="shared" si="68"/>
        <v>0</v>
      </c>
    </row>
    <row r="97" spans="48:65" ht="14.25" customHeight="1">
      <c r="AV97" s="8">
        <v>91</v>
      </c>
      <c r="AW97" s="8">
        <f>IF(ISERROR(VLOOKUP($AV97,'申込一覧表'!$Z$5:$AF$147,2,0)),"",VLOOKUP($AV97,'申込一覧表'!$Z$5:$AF$147,2,0))</f>
      </c>
      <c r="AX97" s="8">
        <f>IF(ISERROR(VLOOKUP($AV97,'申込一覧表'!$Z$5:$AF$147,7,0)),"",VLOOKUP($AV97,'申込一覧表'!$Z$5:$AF$147,7,0))</f>
      </c>
      <c r="AY97" s="8">
        <f>IF(ISERROR(VLOOKUP($AV97,'申込一覧表'!$Z$5:$AG$147,8,0)),"",VLOOKUP($AV97,'申込一覧表'!$Z$5:$AG$147,8,0))</f>
      </c>
      <c r="AZ97" s="8">
        <f>IF(ISERROR(VLOOKUP($AV97,'申込一覧表'!$Z$5:$AF$147,5,0)),"",VLOOKUP($AV97,'申込一覧表'!$Z$5:$AF$147,5,0))</f>
      </c>
      <c r="BA97" s="8">
        <f>IF(ISERROR(VLOOKUP($AV97,'申込一覧表'!$Z$5:$AH$147,9,0)),"",VLOOKUP($AV97,'申込一覧表'!$Z$5:$AH$147,9,0))</f>
      </c>
      <c r="BB97" s="8">
        <f aca="true" t="shared" si="69" ref="BB97:BM105">COUNTIF($AB$6:$AE$65,BB$5&amp;$AW97)</f>
        <v>0</v>
      </c>
      <c r="BC97" s="8">
        <f t="shared" si="69"/>
        <v>0</v>
      </c>
      <c r="BD97" s="8">
        <f t="shared" si="69"/>
        <v>0</v>
      </c>
      <c r="BE97" s="8">
        <f t="shared" si="69"/>
        <v>0</v>
      </c>
      <c r="BF97" s="8">
        <f t="shared" si="69"/>
        <v>0</v>
      </c>
      <c r="BG97" s="8">
        <f t="shared" si="69"/>
        <v>0</v>
      </c>
      <c r="BH97" s="8">
        <f t="shared" si="69"/>
        <v>0</v>
      </c>
      <c r="BI97" s="8">
        <f t="shared" si="69"/>
        <v>0</v>
      </c>
      <c r="BJ97" s="8">
        <f t="shared" si="69"/>
        <v>0</v>
      </c>
      <c r="BK97" s="8">
        <f t="shared" si="69"/>
        <v>0</v>
      </c>
      <c r="BL97" s="8">
        <f t="shared" si="69"/>
        <v>0</v>
      </c>
      <c r="BM97" s="8">
        <f t="shared" si="69"/>
        <v>0</v>
      </c>
    </row>
    <row r="98" spans="48:65" ht="14.25" customHeight="1">
      <c r="AV98" s="8">
        <v>92</v>
      </c>
      <c r="AW98" s="8">
        <f>IF(ISERROR(VLOOKUP($AV98,'申込一覧表'!$Z$5:$AF$147,2,0)),"",VLOOKUP($AV98,'申込一覧表'!$Z$5:$AF$147,2,0))</f>
      </c>
      <c r="AX98" s="8">
        <f>IF(ISERROR(VLOOKUP($AV98,'申込一覧表'!$Z$5:$AF$147,7,0)),"",VLOOKUP($AV98,'申込一覧表'!$Z$5:$AF$147,7,0))</f>
      </c>
      <c r="AY98" s="8">
        <f>IF(ISERROR(VLOOKUP($AV98,'申込一覧表'!$Z$5:$AG$147,8,0)),"",VLOOKUP($AV98,'申込一覧表'!$Z$5:$AG$147,8,0))</f>
      </c>
      <c r="AZ98" s="8">
        <f>IF(ISERROR(VLOOKUP($AV98,'申込一覧表'!$Z$5:$AF$147,5,0)),"",VLOOKUP($AV98,'申込一覧表'!$Z$5:$AF$147,5,0))</f>
      </c>
      <c r="BA98" s="8">
        <f>IF(ISERROR(VLOOKUP($AV98,'申込一覧表'!$Z$5:$AH$147,9,0)),"",VLOOKUP($AV98,'申込一覧表'!$Z$5:$AH$147,9,0))</f>
      </c>
      <c r="BB98" s="8">
        <f t="shared" si="69"/>
        <v>0</v>
      </c>
      <c r="BC98" s="8">
        <f t="shared" si="69"/>
        <v>0</v>
      </c>
      <c r="BD98" s="8">
        <f t="shared" si="69"/>
        <v>0</v>
      </c>
      <c r="BE98" s="8">
        <f t="shared" si="69"/>
        <v>0</v>
      </c>
      <c r="BF98" s="8">
        <f t="shared" si="69"/>
        <v>0</v>
      </c>
      <c r="BG98" s="8">
        <f t="shared" si="69"/>
        <v>0</v>
      </c>
      <c r="BH98" s="8">
        <f t="shared" si="69"/>
        <v>0</v>
      </c>
      <c r="BI98" s="8">
        <f t="shared" si="69"/>
        <v>0</v>
      </c>
      <c r="BJ98" s="8">
        <f t="shared" si="69"/>
        <v>0</v>
      </c>
      <c r="BK98" s="8">
        <f t="shared" si="69"/>
        <v>0</v>
      </c>
      <c r="BL98" s="8">
        <f t="shared" si="69"/>
        <v>0</v>
      </c>
      <c r="BM98" s="8">
        <f t="shared" si="69"/>
        <v>0</v>
      </c>
    </row>
    <row r="99" spans="48:65" ht="14.25" customHeight="1">
      <c r="AV99" s="8">
        <v>93</v>
      </c>
      <c r="AW99" s="8">
        <f>IF(ISERROR(VLOOKUP($AV99,'申込一覧表'!$Z$5:$AF$147,2,0)),"",VLOOKUP($AV99,'申込一覧表'!$Z$5:$AF$147,2,0))</f>
      </c>
      <c r="AX99" s="8">
        <f>IF(ISERROR(VLOOKUP($AV99,'申込一覧表'!$Z$5:$AF$147,7,0)),"",VLOOKUP($AV99,'申込一覧表'!$Z$5:$AF$147,7,0))</f>
      </c>
      <c r="AY99" s="8">
        <f>IF(ISERROR(VLOOKUP($AV99,'申込一覧表'!$Z$5:$AG$147,8,0)),"",VLOOKUP($AV99,'申込一覧表'!$Z$5:$AG$147,8,0))</f>
      </c>
      <c r="AZ99" s="8">
        <f>IF(ISERROR(VLOOKUP($AV99,'申込一覧表'!$Z$5:$AF$147,5,0)),"",VLOOKUP($AV99,'申込一覧表'!$Z$5:$AF$147,5,0))</f>
      </c>
      <c r="BA99" s="8">
        <f>IF(ISERROR(VLOOKUP($AV99,'申込一覧表'!$Z$5:$AH$147,9,0)),"",VLOOKUP($AV99,'申込一覧表'!$Z$5:$AH$147,9,0))</f>
      </c>
      <c r="BB99" s="8">
        <f t="shared" si="69"/>
        <v>0</v>
      </c>
      <c r="BC99" s="8">
        <f t="shared" si="69"/>
        <v>0</v>
      </c>
      <c r="BD99" s="8">
        <f t="shared" si="69"/>
        <v>0</v>
      </c>
      <c r="BE99" s="8">
        <f t="shared" si="69"/>
        <v>0</v>
      </c>
      <c r="BF99" s="8">
        <f t="shared" si="69"/>
        <v>0</v>
      </c>
      <c r="BG99" s="8">
        <f t="shared" si="69"/>
        <v>0</v>
      </c>
      <c r="BH99" s="8">
        <f t="shared" si="69"/>
        <v>0</v>
      </c>
      <c r="BI99" s="8">
        <f t="shared" si="69"/>
        <v>0</v>
      </c>
      <c r="BJ99" s="8">
        <f t="shared" si="69"/>
        <v>0</v>
      </c>
      <c r="BK99" s="8">
        <f t="shared" si="69"/>
        <v>0</v>
      </c>
      <c r="BL99" s="8">
        <f t="shared" si="69"/>
        <v>0</v>
      </c>
      <c r="BM99" s="8">
        <f t="shared" si="69"/>
        <v>0</v>
      </c>
    </row>
    <row r="100" spans="48:65" ht="14.25" customHeight="1">
      <c r="AV100" s="8">
        <v>94</v>
      </c>
      <c r="AW100" s="8">
        <f>IF(ISERROR(VLOOKUP($AV100,'申込一覧表'!$Z$5:$AF$147,2,0)),"",VLOOKUP($AV100,'申込一覧表'!$Z$5:$AF$147,2,0))</f>
      </c>
      <c r="AX100" s="8">
        <f>IF(ISERROR(VLOOKUP($AV100,'申込一覧表'!$Z$5:$AF$147,7,0)),"",VLOOKUP($AV100,'申込一覧表'!$Z$5:$AF$147,7,0))</f>
      </c>
      <c r="AY100" s="8">
        <f>IF(ISERROR(VLOOKUP($AV100,'申込一覧表'!$Z$5:$AG$147,8,0)),"",VLOOKUP($AV100,'申込一覧表'!$Z$5:$AG$147,8,0))</f>
      </c>
      <c r="AZ100" s="8">
        <f>IF(ISERROR(VLOOKUP($AV100,'申込一覧表'!$Z$5:$AF$147,5,0)),"",VLOOKUP($AV100,'申込一覧表'!$Z$5:$AF$147,5,0))</f>
      </c>
      <c r="BA100" s="8">
        <f>IF(ISERROR(VLOOKUP($AV100,'申込一覧表'!$Z$5:$AH$147,9,0)),"",VLOOKUP($AV100,'申込一覧表'!$Z$5:$AH$147,9,0))</f>
      </c>
      <c r="BB100" s="8">
        <f t="shared" si="69"/>
        <v>0</v>
      </c>
      <c r="BC100" s="8">
        <f t="shared" si="69"/>
        <v>0</v>
      </c>
      <c r="BD100" s="8">
        <f t="shared" si="69"/>
        <v>0</v>
      </c>
      <c r="BE100" s="8">
        <f t="shared" si="69"/>
        <v>0</v>
      </c>
      <c r="BF100" s="8">
        <f t="shared" si="69"/>
        <v>0</v>
      </c>
      <c r="BG100" s="8">
        <f t="shared" si="69"/>
        <v>0</v>
      </c>
      <c r="BH100" s="8">
        <f t="shared" si="69"/>
        <v>0</v>
      </c>
      <c r="BI100" s="8">
        <f t="shared" si="69"/>
        <v>0</v>
      </c>
      <c r="BJ100" s="8">
        <f t="shared" si="69"/>
        <v>0</v>
      </c>
      <c r="BK100" s="8">
        <f t="shared" si="69"/>
        <v>0</v>
      </c>
      <c r="BL100" s="8">
        <f t="shared" si="69"/>
        <v>0</v>
      </c>
      <c r="BM100" s="8">
        <f t="shared" si="69"/>
        <v>0</v>
      </c>
    </row>
    <row r="101" spans="48:65" ht="14.25" customHeight="1">
      <c r="AV101" s="8">
        <v>95</v>
      </c>
      <c r="AW101" s="8">
        <f>IF(ISERROR(VLOOKUP($AV101,'申込一覧表'!$Z$5:$AF$147,2,0)),"",VLOOKUP($AV101,'申込一覧表'!$Z$5:$AF$147,2,0))</f>
      </c>
      <c r="AX101" s="8">
        <f>IF(ISERROR(VLOOKUP($AV101,'申込一覧表'!$Z$5:$AF$147,7,0)),"",VLOOKUP($AV101,'申込一覧表'!$Z$5:$AF$147,7,0))</f>
      </c>
      <c r="AY101" s="8">
        <f>IF(ISERROR(VLOOKUP($AV101,'申込一覧表'!$Z$5:$AG$147,8,0)),"",VLOOKUP($AV101,'申込一覧表'!$Z$5:$AG$147,8,0))</f>
      </c>
      <c r="AZ101" s="8">
        <f>IF(ISERROR(VLOOKUP($AV101,'申込一覧表'!$Z$5:$AF$147,5,0)),"",VLOOKUP($AV101,'申込一覧表'!$Z$5:$AF$147,5,0))</f>
      </c>
      <c r="BA101" s="8">
        <f>IF(ISERROR(VLOOKUP($AV101,'申込一覧表'!$Z$5:$AH$147,9,0)),"",VLOOKUP($AV101,'申込一覧表'!$Z$5:$AH$147,9,0))</f>
      </c>
      <c r="BB101" s="8">
        <f t="shared" si="69"/>
        <v>0</v>
      </c>
      <c r="BC101" s="8">
        <f t="shared" si="69"/>
        <v>0</v>
      </c>
      <c r="BD101" s="8">
        <f t="shared" si="69"/>
        <v>0</v>
      </c>
      <c r="BE101" s="8">
        <f t="shared" si="69"/>
        <v>0</v>
      </c>
      <c r="BF101" s="8">
        <f t="shared" si="69"/>
        <v>0</v>
      </c>
      <c r="BG101" s="8">
        <f t="shared" si="69"/>
        <v>0</v>
      </c>
      <c r="BH101" s="8">
        <f t="shared" si="69"/>
        <v>0</v>
      </c>
      <c r="BI101" s="8">
        <f t="shared" si="69"/>
        <v>0</v>
      </c>
      <c r="BJ101" s="8">
        <f t="shared" si="69"/>
        <v>0</v>
      </c>
      <c r="BK101" s="8">
        <f t="shared" si="69"/>
        <v>0</v>
      </c>
      <c r="BL101" s="8">
        <f t="shared" si="69"/>
        <v>0</v>
      </c>
      <c r="BM101" s="8">
        <f t="shared" si="69"/>
        <v>0</v>
      </c>
    </row>
    <row r="102" spans="48:65" ht="14.25" customHeight="1">
      <c r="AV102" s="8">
        <v>96</v>
      </c>
      <c r="AW102" s="8">
        <f>IF(ISERROR(VLOOKUP($AV102,'申込一覧表'!$Z$5:$AF$147,2,0)),"",VLOOKUP($AV102,'申込一覧表'!$Z$5:$AF$147,2,0))</f>
      </c>
      <c r="AX102" s="8">
        <f>IF(ISERROR(VLOOKUP($AV102,'申込一覧表'!$Z$5:$AF$147,7,0)),"",VLOOKUP($AV102,'申込一覧表'!$Z$5:$AF$147,7,0))</f>
      </c>
      <c r="AY102" s="8">
        <f>IF(ISERROR(VLOOKUP($AV102,'申込一覧表'!$Z$5:$AG$147,8,0)),"",VLOOKUP($AV102,'申込一覧表'!$Z$5:$AG$147,8,0))</f>
      </c>
      <c r="AZ102" s="8">
        <f>IF(ISERROR(VLOOKUP($AV102,'申込一覧表'!$Z$5:$AF$147,5,0)),"",VLOOKUP($AV102,'申込一覧表'!$Z$5:$AF$147,5,0))</f>
      </c>
      <c r="BA102" s="8">
        <f>IF(ISERROR(VLOOKUP($AV102,'申込一覧表'!$Z$5:$AH$147,9,0)),"",VLOOKUP($AV102,'申込一覧表'!$Z$5:$AH$147,9,0))</f>
      </c>
      <c r="BB102" s="8">
        <f t="shared" si="69"/>
        <v>0</v>
      </c>
      <c r="BC102" s="8">
        <f t="shared" si="69"/>
        <v>0</v>
      </c>
      <c r="BD102" s="8">
        <f t="shared" si="69"/>
        <v>0</v>
      </c>
      <c r="BE102" s="8">
        <f t="shared" si="69"/>
        <v>0</v>
      </c>
      <c r="BF102" s="8">
        <f t="shared" si="69"/>
        <v>0</v>
      </c>
      <c r="BG102" s="8">
        <f t="shared" si="69"/>
        <v>0</v>
      </c>
      <c r="BH102" s="8">
        <f t="shared" si="69"/>
        <v>0</v>
      </c>
      <c r="BI102" s="8">
        <f t="shared" si="69"/>
        <v>0</v>
      </c>
      <c r="BJ102" s="8">
        <f t="shared" si="69"/>
        <v>0</v>
      </c>
      <c r="BK102" s="8">
        <f t="shared" si="69"/>
        <v>0</v>
      </c>
      <c r="BL102" s="8">
        <f t="shared" si="69"/>
        <v>0</v>
      </c>
      <c r="BM102" s="8">
        <f t="shared" si="69"/>
        <v>0</v>
      </c>
    </row>
    <row r="103" spans="48:65" ht="14.25" customHeight="1">
      <c r="AV103" s="8">
        <v>97</v>
      </c>
      <c r="AW103" s="8">
        <f>IF(ISERROR(VLOOKUP($AV103,'申込一覧表'!$Z$5:$AF$147,2,0)),"",VLOOKUP($AV103,'申込一覧表'!$Z$5:$AF$147,2,0))</f>
      </c>
      <c r="AX103" s="8">
        <f>IF(ISERROR(VLOOKUP($AV103,'申込一覧表'!$Z$5:$AF$147,7,0)),"",VLOOKUP($AV103,'申込一覧表'!$Z$5:$AF$147,7,0))</f>
      </c>
      <c r="AY103" s="8">
        <f>IF(ISERROR(VLOOKUP($AV103,'申込一覧表'!$Z$5:$AG$147,8,0)),"",VLOOKUP($AV103,'申込一覧表'!$Z$5:$AG$147,8,0))</f>
      </c>
      <c r="AZ103" s="8">
        <f>IF(ISERROR(VLOOKUP($AV103,'申込一覧表'!$Z$5:$AF$147,5,0)),"",VLOOKUP($AV103,'申込一覧表'!$Z$5:$AF$147,5,0))</f>
      </c>
      <c r="BA103" s="8">
        <f>IF(ISERROR(VLOOKUP($AV103,'申込一覧表'!$Z$5:$AH$147,9,0)),"",VLOOKUP($AV103,'申込一覧表'!$Z$5:$AH$147,9,0))</f>
      </c>
      <c r="BB103" s="8">
        <f t="shared" si="69"/>
        <v>0</v>
      </c>
      <c r="BC103" s="8">
        <f t="shared" si="69"/>
        <v>0</v>
      </c>
      <c r="BD103" s="8">
        <f t="shared" si="69"/>
        <v>0</v>
      </c>
      <c r="BE103" s="8">
        <f t="shared" si="69"/>
        <v>0</v>
      </c>
      <c r="BF103" s="8">
        <f t="shared" si="69"/>
        <v>0</v>
      </c>
      <c r="BG103" s="8">
        <f t="shared" si="69"/>
        <v>0</v>
      </c>
      <c r="BH103" s="8">
        <f t="shared" si="69"/>
        <v>0</v>
      </c>
      <c r="BI103" s="8">
        <f t="shared" si="69"/>
        <v>0</v>
      </c>
      <c r="BJ103" s="8">
        <f t="shared" si="69"/>
        <v>0</v>
      </c>
      <c r="BK103" s="8">
        <f t="shared" si="69"/>
        <v>0</v>
      </c>
      <c r="BL103" s="8">
        <f t="shared" si="69"/>
        <v>0</v>
      </c>
      <c r="BM103" s="8">
        <f t="shared" si="69"/>
        <v>0</v>
      </c>
    </row>
    <row r="104" spans="48:65" ht="14.25" customHeight="1">
      <c r="AV104" s="8">
        <v>98</v>
      </c>
      <c r="AW104" s="8">
        <f>IF(ISERROR(VLOOKUP($AV104,'申込一覧表'!$Z$5:$AF$147,2,0)),"",VLOOKUP($AV104,'申込一覧表'!$Z$5:$AF$147,2,0))</f>
      </c>
      <c r="AX104" s="8">
        <f>IF(ISERROR(VLOOKUP($AV104,'申込一覧表'!$Z$5:$AF$147,7,0)),"",VLOOKUP($AV104,'申込一覧表'!$Z$5:$AF$147,7,0))</f>
      </c>
      <c r="AY104" s="8">
        <f>IF(ISERROR(VLOOKUP($AV104,'申込一覧表'!$Z$5:$AG$147,8,0)),"",VLOOKUP($AV104,'申込一覧表'!$Z$5:$AG$147,8,0))</f>
      </c>
      <c r="AZ104" s="8">
        <f>IF(ISERROR(VLOOKUP($AV104,'申込一覧表'!$Z$5:$AF$147,5,0)),"",VLOOKUP($AV104,'申込一覧表'!$Z$5:$AF$147,5,0))</f>
      </c>
      <c r="BA104" s="8">
        <f>IF(ISERROR(VLOOKUP($AV104,'申込一覧表'!$Z$5:$AH$147,9,0)),"",VLOOKUP($AV104,'申込一覧表'!$Z$5:$AH$147,9,0))</f>
      </c>
      <c r="BB104" s="8">
        <f t="shared" si="69"/>
        <v>0</v>
      </c>
      <c r="BC104" s="8">
        <f t="shared" si="69"/>
        <v>0</v>
      </c>
      <c r="BD104" s="8">
        <f t="shared" si="69"/>
        <v>0</v>
      </c>
      <c r="BE104" s="8">
        <f t="shared" si="69"/>
        <v>0</v>
      </c>
      <c r="BF104" s="8">
        <f t="shared" si="69"/>
        <v>0</v>
      </c>
      <c r="BG104" s="8">
        <f t="shared" si="69"/>
        <v>0</v>
      </c>
      <c r="BH104" s="8">
        <f t="shared" si="69"/>
        <v>0</v>
      </c>
      <c r="BI104" s="8">
        <f t="shared" si="69"/>
        <v>0</v>
      </c>
      <c r="BJ104" s="8">
        <f t="shared" si="69"/>
        <v>0</v>
      </c>
      <c r="BK104" s="8">
        <f t="shared" si="69"/>
        <v>0</v>
      </c>
      <c r="BL104" s="8">
        <f t="shared" si="69"/>
        <v>0</v>
      </c>
      <c r="BM104" s="8">
        <f t="shared" si="69"/>
        <v>0</v>
      </c>
    </row>
    <row r="105" spans="48:65" ht="14.25" customHeight="1">
      <c r="AV105" s="8">
        <v>99</v>
      </c>
      <c r="AW105" s="8">
        <f>IF(ISERROR(VLOOKUP($AV105,'申込一覧表'!$Z$5:$AF$147,2,0)),"",VLOOKUP($AV105,'申込一覧表'!$Z$5:$AF$147,2,0))</f>
      </c>
      <c r="AX105" s="8">
        <f>IF(ISERROR(VLOOKUP($AV105,'申込一覧表'!$Z$5:$AF$147,7,0)),"",VLOOKUP($AV105,'申込一覧表'!$Z$5:$AF$147,7,0))</f>
      </c>
      <c r="AY105" s="8">
        <f>IF(ISERROR(VLOOKUP($AV105,'申込一覧表'!$Z$5:$AG$147,8,0)),"",VLOOKUP($AV105,'申込一覧表'!$Z$5:$AG$147,8,0))</f>
      </c>
      <c r="AZ105" s="8">
        <f>IF(ISERROR(VLOOKUP($AV105,'申込一覧表'!$Z$5:$AF$147,5,0)),"",VLOOKUP($AV105,'申込一覧表'!$Z$5:$AF$147,5,0))</f>
      </c>
      <c r="BA105" s="8">
        <f>IF(ISERROR(VLOOKUP($AV105,'申込一覧表'!$Z$5:$AH$147,9,0)),"",VLOOKUP($AV105,'申込一覧表'!$Z$5:$AH$147,9,0))</f>
      </c>
      <c r="BB105" s="8">
        <f t="shared" si="69"/>
        <v>0</v>
      </c>
      <c r="BC105" s="8">
        <f t="shared" si="69"/>
        <v>0</v>
      </c>
      <c r="BD105" s="8">
        <f t="shared" si="69"/>
        <v>0</v>
      </c>
      <c r="BE105" s="8">
        <f t="shared" si="69"/>
        <v>0</v>
      </c>
      <c r="BF105" s="8">
        <f t="shared" si="69"/>
        <v>0</v>
      </c>
      <c r="BG105" s="8">
        <f t="shared" si="69"/>
        <v>0</v>
      </c>
      <c r="BH105" s="8">
        <f t="shared" si="69"/>
        <v>0</v>
      </c>
      <c r="BI105" s="8">
        <f t="shared" si="69"/>
        <v>0</v>
      </c>
      <c r="BJ105" s="8">
        <f t="shared" si="69"/>
        <v>0</v>
      </c>
      <c r="BK105" s="8">
        <f t="shared" si="69"/>
        <v>0</v>
      </c>
      <c r="BL105" s="8">
        <f t="shared" si="69"/>
        <v>0</v>
      </c>
      <c r="BM105" s="8">
        <f t="shared" si="69"/>
        <v>0</v>
      </c>
    </row>
    <row r="106" spans="48:65" ht="14.25" customHeight="1">
      <c r="AV106" s="8">
        <v>100</v>
      </c>
      <c r="AW106" s="8">
        <f>IF(ISERROR(VLOOKUP($AV106,'申込一覧表'!$Z$5:$AF$147,2,0)),"",VLOOKUP($AV106,'申込一覧表'!$Z$5:$AF$147,2,0))</f>
      </c>
      <c r="AX106" s="8">
        <f>IF(ISERROR(VLOOKUP($AV106,'申込一覧表'!$Z$5:$AF$147,7,0)),"",VLOOKUP($AV106,'申込一覧表'!$Z$5:$AF$147,7,0))</f>
      </c>
      <c r="AY106" s="8">
        <f>IF(ISERROR(VLOOKUP($AV106,'申込一覧表'!$Z$5:$AG$147,8,0)),"",VLOOKUP($AV106,'申込一覧表'!$Z$5:$AG$147,8,0))</f>
      </c>
      <c r="AZ106" s="8">
        <f>IF(ISERROR(VLOOKUP($AV106,'申込一覧表'!$Z$5:$AF$147,5,0)),"",VLOOKUP($AV106,'申込一覧表'!$Z$5:$AF$147,5,0))</f>
      </c>
      <c r="BA106" s="8">
        <f>IF(ISERROR(VLOOKUP($AV106,'申込一覧表'!$Z$5:$AH$147,9,0)),"",VLOOKUP($AV106,'申込一覧表'!$Z$5:$AH$147,9,0))</f>
      </c>
      <c r="BB106" s="8">
        <f aca="true" t="shared" si="70" ref="BB106:BM121">COUNTIF($AB$6:$AE$65,BB$5&amp;$AW106)</f>
        <v>0</v>
      </c>
      <c r="BC106" s="8">
        <f t="shared" si="70"/>
        <v>0</v>
      </c>
      <c r="BD106" s="8">
        <f t="shared" si="70"/>
        <v>0</v>
      </c>
      <c r="BE106" s="8">
        <f t="shared" si="70"/>
        <v>0</v>
      </c>
      <c r="BF106" s="8">
        <f t="shared" si="70"/>
        <v>0</v>
      </c>
      <c r="BG106" s="8">
        <f t="shared" si="70"/>
        <v>0</v>
      </c>
      <c r="BH106" s="8">
        <f t="shared" si="70"/>
        <v>0</v>
      </c>
      <c r="BI106" s="8">
        <f t="shared" si="70"/>
        <v>0</v>
      </c>
      <c r="BJ106" s="8">
        <f t="shared" si="70"/>
        <v>0</v>
      </c>
      <c r="BK106" s="8">
        <f t="shared" si="70"/>
        <v>0</v>
      </c>
      <c r="BL106" s="8">
        <f t="shared" si="70"/>
        <v>0</v>
      </c>
      <c r="BM106" s="8">
        <f t="shared" si="70"/>
        <v>0</v>
      </c>
    </row>
    <row r="107" spans="48:65" ht="14.25" customHeight="1">
      <c r="AV107" s="8">
        <v>101</v>
      </c>
      <c r="AW107" s="8">
        <f>IF(ISERROR(VLOOKUP($AV107,'申込一覧表'!$Z$5:$AF$147,2,0)),"",VLOOKUP($AV107,'申込一覧表'!$Z$5:$AF$147,2,0))</f>
      </c>
      <c r="AX107" s="8">
        <f>IF(ISERROR(VLOOKUP($AV107,'申込一覧表'!$Z$5:$AF$147,7,0)),"",VLOOKUP($AV107,'申込一覧表'!$Z$5:$AF$147,7,0))</f>
      </c>
      <c r="AY107" s="8">
        <f>IF(ISERROR(VLOOKUP($AV107,'申込一覧表'!$Z$5:$AG$147,8,0)),"",VLOOKUP($AV107,'申込一覧表'!$Z$5:$AG$147,8,0))</f>
      </c>
      <c r="AZ107" s="8">
        <f>IF(ISERROR(VLOOKUP($AV107,'申込一覧表'!$Z$5:$AF$147,5,0)),"",VLOOKUP($AV107,'申込一覧表'!$Z$5:$AF$147,5,0))</f>
      </c>
      <c r="BA107" s="8">
        <f>IF(ISERROR(VLOOKUP($AV107,'申込一覧表'!$Z$5:$AH$147,9,0)),"",VLOOKUP($AV107,'申込一覧表'!$Z$5:$AH$147,9,0))</f>
      </c>
      <c r="BB107" s="8">
        <f t="shared" si="70"/>
        <v>0</v>
      </c>
      <c r="BC107" s="8">
        <f t="shared" si="70"/>
        <v>0</v>
      </c>
      <c r="BD107" s="8">
        <f t="shared" si="70"/>
        <v>0</v>
      </c>
      <c r="BE107" s="8">
        <f t="shared" si="70"/>
        <v>0</v>
      </c>
      <c r="BF107" s="8">
        <f t="shared" si="70"/>
        <v>0</v>
      </c>
      <c r="BG107" s="8">
        <f t="shared" si="70"/>
        <v>0</v>
      </c>
      <c r="BH107" s="8">
        <f t="shared" si="70"/>
        <v>0</v>
      </c>
      <c r="BI107" s="8">
        <f t="shared" si="70"/>
        <v>0</v>
      </c>
      <c r="BJ107" s="8">
        <f t="shared" si="70"/>
        <v>0</v>
      </c>
      <c r="BK107" s="8">
        <f t="shared" si="70"/>
        <v>0</v>
      </c>
      <c r="BL107" s="8">
        <f t="shared" si="70"/>
        <v>0</v>
      </c>
      <c r="BM107" s="8">
        <f t="shared" si="70"/>
        <v>0</v>
      </c>
    </row>
    <row r="108" spans="48:65" ht="14.25" customHeight="1">
      <c r="AV108" s="8">
        <v>102</v>
      </c>
      <c r="AW108" s="8">
        <f>IF(ISERROR(VLOOKUP($AV108,'申込一覧表'!$Z$5:$AF$147,2,0)),"",VLOOKUP($AV108,'申込一覧表'!$Z$5:$AF$147,2,0))</f>
      </c>
      <c r="AX108" s="8">
        <f>IF(ISERROR(VLOOKUP($AV108,'申込一覧表'!$Z$5:$AF$147,7,0)),"",VLOOKUP($AV108,'申込一覧表'!$Z$5:$AF$147,7,0))</f>
      </c>
      <c r="AY108" s="8">
        <f>IF(ISERROR(VLOOKUP($AV108,'申込一覧表'!$Z$5:$AG$147,8,0)),"",VLOOKUP($AV108,'申込一覧表'!$Z$5:$AG$147,8,0))</f>
      </c>
      <c r="AZ108" s="8">
        <f>IF(ISERROR(VLOOKUP($AV108,'申込一覧表'!$Z$5:$AF$147,5,0)),"",VLOOKUP($AV108,'申込一覧表'!$Z$5:$AF$147,5,0))</f>
      </c>
      <c r="BA108" s="8">
        <f>IF(ISERROR(VLOOKUP($AV108,'申込一覧表'!$Z$5:$AH$147,9,0)),"",VLOOKUP($AV108,'申込一覧表'!$Z$5:$AH$147,9,0))</f>
      </c>
      <c r="BB108" s="8">
        <f t="shared" si="70"/>
        <v>0</v>
      </c>
      <c r="BC108" s="8">
        <f t="shared" si="70"/>
        <v>0</v>
      </c>
      <c r="BD108" s="8">
        <f t="shared" si="70"/>
        <v>0</v>
      </c>
      <c r="BE108" s="8">
        <f t="shared" si="70"/>
        <v>0</v>
      </c>
      <c r="BF108" s="8">
        <f t="shared" si="70"/>
        <v>0</v>
      </c>
      <c r="BG108" s="8">
        <f t="shared" si="70"/>
        <v>0</v>
      </c>
      <c r="BH108" s="8">
        <f t="shared" si="70"/>
        <v>0</v>
      </c>
      <c r="BI108" s="8">
        <f t="shared" si="70"/>
        <v>0</v>
      </c>
      <c r="BJ108" s="8">
        <f t="shared" si="70"/>
        <v>0</v>
      </c>
      <c r="BK108" s="8">
        <f t="shared" si="70"/>
        <v>0</v>
      </c>
      <c r="BL108" s="8">
        <f t="shared" si="70"/>
        <v>0</v>
      </c>
      <c r="BM108" s="8">
        <f t="shared" si="70"/>
        <v>0</v>
      </c>
    </row>
    <row r="109" spans="48:65" ht="14.25" customHeight="1">
      <c r="AV109" s="8">
        <v>103</v>
      </c>
      <c r="AW109" s="8">
        <f>IF(ISERROR(VLOOKUP($AV109,'申込一覧表'!$Z$5:$AF$147,2,0)),"",VLOOKUP($AV109,'申込一覧表'!$Z$5:$AF$147,2,0))</f>
      </c>
      <c r="AX109" s="8">
        <f>IF(ISERROR(VLOOKUP($AV109,'申込一覧表'!$Z$5:$AF$147,7,0)),"",VLOOKUP($AV109,'申込一覧表'!$Z$5:$AF$147,7,0))</f>
      </c>
      <c r="AY109" s="8">
        <f>IF(ISERROR(VLOOKUP($AV109,'申込一覧表'!$Z$5:$AG$147,8,0)),"",VLOOKUP($AV109,'申込一覧表'!$Z$5:$AG$147,8,0))</f>
      </c>
      <c r="AZ109" s="8">
        <f>IF(ISERROR(VLOOKUP($AV109,'申込一覧表'!$Z$5:$AF$147,5,0)),"",VLOOKUP($AV109,'申込一覧表'!$Z$5:$AF$147,5,0))</f>
      </c>
      <c r="BA109" s="8">
        <f>IF(ISERROR(VLOOKUP($AV109,'申込一覧表'!$Z$5:$AH$147,9,0)),"",VLOOKUP($AV109,'申込一覧表'!$Z$5:$AH$147,9,0))</f>
      </c>
      <c r="BB109" s="8">
        <f t="shared" si="70"/>
        <v>0</v>
      </c>
      <c r="BC109" s="8">
        <f t="shared" si="70"/>
        <v>0</v>
      </c>
      <c r="BD109" s="8">
        <f t="shared" si="70"/>
        <v>0</v>
      </c>
      <c r="BE109" s="8">
        <f t="shared" si="70"/>
        <v>0</v>
      </c>
      <c r="BF109" s="8">
        <f t="shared" si="70"/>
        <v>0</v>
      </c>
      <c r="BG109" s="8">
        <f t="shared" si="70"/>
        <v>0</v>
      </c>
      <c r="BH109" s="8">
        <f t="shared" si="70"/>
        <v>0</v>
      </c>
      <c r="BI109" s="8">
        <f t="shared" si="70"/>
        <v>0</v>
      </c>
      <c r="BJ109" s="8">
        <f t="shared" si="70"/>
        <v>0</v>
      </c>
      <c r="BK109" s="8">
        <f t="shared" si="70"/>
        <v>0</v>
      </c>
      <c r="BL109" s="8">
        <f t="shared" si="70"/>
        <v>0</v>
      </c>
      <c r="BM109" s="8">
        <f t="shared" si="70"/>
        <v>0</v>
      </c>
    </row>
    <row r="110" spans="48:65" ht="14.25" customHeight="1">
      <c r="AV110" s="8">
        <v>104</v>
      </c>
      <c r="AW110" s="8">
        <f>IF(ISERROR(VLOOKUP($AV110,'申込一覧表'!$Z$5:$AF$147,2,0)),"",VLOOKUP($AV110,'申込一覧表'!$Z$5:$AF$147,2,0))</f>
      </c>
      <c r="AX110" s="8">
        <f>IF(ISERROR(VLOOKUP($AV110,'申込一覧表'!$Z$5:$AF$147,7,0)),"",VLOOKUP($AV110,'申込一覧表'!$Z$5:$AF$147,7,0))</f>
      </c>
      <c r="AY110" s="8">
        <f>IF(ISERROR(VLOOKUP($AV110,'申込一覧表'!$Z$5:$AG$147,8,0)),"",VLOOKUP($AV110,'申込一覧表'!$Z$5:$AG$147,8,0))</f>
      </c>
      <c r="AZ110" s="8">
        <f>IF(ISERROR(VLOOKUP($AV110,'申込一覧表'!$Z$5:$AF$147,5,0)),"",VLOOKUP($AV110,'申込一覧表'!$Z$5:$AF$147,5,0))</f>
      </c>
      <c r="BA110" s="8">
        <f>IF(ISERROR(VLOOKUP($AV110,'申込一覧表'!$Z$5:$AH$147,9,0)),"",VLOOKUP($AV110,'申込一覧表'!$Z$5:$AH$147,9,0))</f>
      </c>
      <c r="BB110" s="8">
        <f t="shared" si="70"/>
        <v>0</v>
      </c>
      <c r="BC110" s="8">
        <f t="shared" si="70"/>
        <v>0</v>
      </c>
      <c r="BD110" s="8">
        <f t="shared" si="70"/>
        <v>0</v>
      </c>
      <c r="BE110" s="8">
        <f t="shared" si="70"/>
        <v>0</v>
      </c>
      <c r="BF110" s="8">
        <f t="shared" si="70"/>
        <v>0</v>
      </c>
      <c r="BG110" s="8">
        <f t="shared" si="70"/>
        <v>0</v>
      </c>
      <c r="BH110" s="8">
        <f t="shared" si="70"/>
        <v>0</v>
      </c>
      <c r="BI110" s="8">
        <f t="shared" si="70"/>
        <v>0</v>
      </c>
      <c r="BJ110" s="8">
        <f t="shared" si="70"/>
        <v>0</v>
      </c>
      <c r="BK110" s="8">
        <f t="shared" si="70"/>
        <v>0</v>
      </c>
      <c r="BL110" s="8">
        <f t="shared" si="70"/>
        <v>0</v>
      </c>
      <c r="BM110" s="8">
        <f t="shared" si="70"/>
        <v>0</v>
      </c>
    </row>
    <row r="111" spans="48:65" ht="14.25" customHeight="1">
      <c r="AV111" s="8">
        <v>105</v>
      </c>
      <c r="AW111" s="8">
        <f>IF(ISERROR(VLOOKUP($AV111,'申込一覧表'!$Z$5:$AF$147,2,0)),"",VLOOKUP($AV111,'申込一覧表'!$Z$5:$AF$147,2,0))</f>
      </c>
      <c r="AX111" s="8">
        <f>IF(ISERROR(VLOOKUP($AV111,'申込一覧表'!$Z$5:$AF$147,7,0)),"",VLOOKUP($AV111,'申込一覧表'!$Z$5:$AF$147,7,0))</f>
      </c>
      <c r="AY111" s="8">
        <f>IF(ISERROR(VLOOKUP($AV111,'申込一覧表'!$Z$5:$AG$147,8,0)),"",VLOOKUP($AV111,'申込一覧表'!$Z$5:$AG$147,8,0))</f>
      </c>
      <c r="AZ111" s="8">
        <f>IF(ISERROR(VLOOKUP($AV111,'申込一覧表'!$Z$5:$AF$147,5,0)),"",VLOOKUP($AV111,'申込一覧表'!$Z$5:$AF$147,5,0))</f>
      </c>
      <c r="BA111" s="8">
        <f>IF(ISERROR(VLOOKUP($AV111,'申込一覧表'!$Z$5:$AH$147,9,0)),"",VLOOKUP($AV111,'申込一覧表'!$Z$5:$AH$147,9,0))</f>
      </c>
      <c r="BB111" s="8">
        <f t="shared" si="70"/>
        <v>0</v>
      </c>
      <c r="BC111" s="8">
        <f t="shared" si="70"/>
        <v>0</v>
      </c>
      <c r="BD111" s="8">
        <f t="shared" si="70"/>
        <v>0</v>
      </c>
      <c r="BE111" s="8">
        <f t="shared" si="70"/>
        <v>0</v>
      </c>
      <c r="BF111" s="8">
        <f t="shared" si="70"/>
        <v>0</v>
      </c>
      <c r="BG111" s="8">
        <f t="shared" si="70"/>
        <v>0</v>
      </c>
      <c r="BH111" s="8">
        <f t="shared" si="70"/>
        <v>0</v>
      </c>
      <c r="BI111" s="8">
        <f t="shared" si="70"/>
        <v>0</v>
      </c>
      <c r="BJ111" s="8">
        <f t="shared" si="70"/>
        <v>0</v>
      </c>
      <c r="BK111" s="8">
        <f t="shared" si="70"/>
        <v>0</v>
      </c>
      <c r="BL111" s="8">
        <f t="shared" si="70"/>
        <v>0</v>
      </c>
      <c r="BM111" s="8">
        <f t="shared" si="70"/>
        <v>0</v>
      </c>
    </row>
    <row r="112" spans="48:65" ht="14.25" customHeight="1">
      <c r="AV112" s="8">
        <v>106</v>
      </c>
      <c r="AW112" s="8">
        <f>IF(ISERROR(VLOOKUP($AV112,'申込一覧表'!$Z$5:$AF$147,2,0)),"",VLOOKUP($AV112,'申込一覧表'!$Z$5:$AF$147,2,0))</f>
      </c>
      <c r="AX112" s="8">
        <f>IF(ISERROR(VLOOKUP($AV112,'申込一覧表'!$Z$5:$AF$147,7,0)),"",VLOOKUP($AV112,'申込一覧表'!$Z$5:$AF$147,7,0))</f>
      </c>
      <c r="AY112" s="8">
        <f>IF(ISERROR(VLOOKUP($AV112,'申込一覧表'!$Z$5:$AG$147,8,0)),"",VLOOKUP($AV112,'申込一覧表'!$Z$5:$AG$147,8,0))</f>
      </c>
      <c r="AZ112" s="8">
        <f>IF(ISERROR(VLOOKUP($AV112,'申込一覧表'!$Z$5:$AF$147,5,0)),"",VLOOKUP($AV112,'申込一覧表'!$Z$5:$AF$147,5,0))</f>
      </c>
      <c r="BA112" s="8">
        <f>IF(ISERROR(VLOOKUP($AV112,'申込一覧表'!$Z$5:$AH$147,9,0)),"",VLOOKUP($AV112,'申込一覧表'!$Z$5:$AH$147,9,0))</f>
      </c>
      <c r="BB112" s="8">
        <f t="shared" si="70"/>
        <v>0</v>
      </c>
      <c r="BC112" s="8">
        <f t="shared" si="70"/>
        <v>0</v>
      </c>
      <c r="BD112" s="8">
        <f t="shared" si="70"/>
        <v>0</v>
      </c>
      <c r="BE112" s="8">
        <f t="shared" si="70"/>
        <v>0</v>
      </c>
      <c r="BF112" s="8">
        <f t="shared" si="70"/>
        <v>0</v>
      </c>
      <c r="BG112" s="8">
        <f t="shared" si="70"/>
        <v>0</v>
      </c>
      <c r="BH112" s="8">
        <f t="shared" si="70"/>
        <v>0</v>
      </c>
      <c r="BI112" s="8">
        <f t="shared" si="70"/>
        <v>0</v>
      </c>
      <c r="BJ112" s="8">
        <f t="shared" si="70"/>
        <v>0</v>
      </c>
      <c r="BK112" s="8">
        <f t="shared" si="70"/>
        <v>0</v>
      </c>
      <c r="BL112" s="8">
        <f t="shared" si="70"/>
        <v>0</v>
      </c>
      <c r="BM112" s="8">
        <f t="shared" si="70"/>
        <v>0</v>
      </c>
    </row>
    <row r="113" spans="48:65" ht="14.25" customHeight="1">
      <c r="AV113" s="8">
        <v>107</v>
      </c>
      <c r="AW113" s="8">
        <f>IF(ISERROR(VLOOKUP($AV113,'申込一覧表'!$Z$5:$AF$147,2,0)),"",VLOOKUP($AV113,'申込一覧表'!$Z$5:$AF$147,2,0))</f>
      </c>
      <c r="AX113" s="8">
        <f>IF(ISERROR(VLOOKUP($AV113,'申込一覧表'!$Z$5:$AF$147,7,0)),"",VLOOKUP($AV113,'申込一覧表'!$Z$5:$AF$147,7,0))</f>
      </c>
      <c r="AY113" s="8">
        <f>IF(ISERROR(VLOOKUP($AV113,'申込一覧表'!$Z$5:$AG$147,8,0)),"",VLOOKUP($AV113,'申込一覧表'!$Z$5:$AG$147,8,0))</f>
      </c>
      <c r="AZ113" s="8">
        <f>IF(ISERROR(VLOOKUP($AV113,'申込一覧表'!$Z$5:$AF$147,5,0)),"",VLOOKUP($AV113,'申込一覧表'!$Z$5:$AF$147,5,0))</f>
      </c>
      <c r="BA113" s="8">
        <f>IF(ISERROR(VLOOKUP($AV113,'申込一覧表'!$Z$5:$AH$147,9,0)),"",VLOOKUP($AV113,'申込一覧表'!$Z$5:$AH$147,9,0))</f>
      </c>
      <c r="BB113" s="8">
        <f t="shared" si="70"/>
        <v>0</v>
      </c>
      <c r="BC113" s="8">
        <f t="shared" si="70"/>
        <v>0</v>
      </c>
      <c r="BD113" s="8">
        <f t="shared" si="70"/>
        <v>0</v>
      </c>
      <c r="BE113" s="8">
        <f t="shared" si="70"/>
        <v>0</v>
      </c>
      <c r="BF113" s="8">
        <f t="shared" si="70"/>
        <v>0</v>
      </c>
      <c r="BG113" s="8">
        <f t="shared" si="70"/>
        <v>0</v>
      </c>
      <c r="BH113" s="8">
        <f t="shared" si="70"/>
        <v>0</v>
      </c>
      <c r="BI113" s="8">
        <f t="shared" si="70"/>
        <v>0</v>
      </c>
      <c r="BJ113" s="8">
        <f t="shared" si="70"/>
        <v>0</v>
      </c>
      <c r="BK113" s="8">
        <f t="shared" si="70"/>
        <v>0</v>
      </c>
      <c r="BL113" s="8">
        <f t="shared" si="70"/>
        <v>0</v>
      </c>
      <c r="BM113" s="8">
        <f t="shared" si="70"/>
        <v>0</v>
      </c>
    </row>
    <row r="114" spans="48:65" ht="14.25" customHeight="1">
      <c r="AV114" s="8">
        <v>108</v>
      </c>
      <c r="AW114" s="8">
        <f>IF(ISERROR(VLOOKUP($AV114,'申込一覧表'!$Z$5:$AF$147,2,0)),"",VLOOKUP($AV114,'申込一覧表'!$Z$5:$AF$147,2,0))</f>
      </c>
      <c r="AX114" s="8">
        <f>IF(ISERROR(VLOOKUP($AV114,'申込一覧表'!$Z$5:$AF$147,7,0)),"",VLOOKUP($AV114,'申込一覧表'!$Z$5:$AF$147,7,0))</f>
      </c>
      <c r="AY114" s="8">
        <f>IF(ISERROR(VLOOKUP($AV114,'申込一覧表'!$Z$5:$AG$147,8,0)),"",VLOOKUP($AV114,'申込一覧表'!$Z$5:$AG$147,8,0))</f>
      </c>
      <c r="AZ114" s="8">
        <f>IF(ISERROR(VLOOKUP($AV114,'申込一覧表'!$Z$5:$AF$147,5,0)),"",VLOOKUP($AV114,'申込一覧表'!$Z$5:$AF$147,5,0))</f>
      </c>
      <c r="BA114" s="8">
        <f>IF(ISERROR(VLOOKUP($AV114,'申込一覧表'!$Z$5:$AH$147,9,0)),"",VLOOKUP($AV114,'申込一覧表'!$Z$5:$AH$147,9,0))</f>
      </c>
      <c r="BB114" s="8">
        <f t="shared" si="70"/>
        <v>0</v>
      </c>
      <c r="BC114" s="8">
        <f t="shared" si="70"/>
        <v>0</v>
      </c>
      <c r="BD114" s="8">
        <f t="shared" si="70"/>
        <v>0</v>
      </c>
      <c r="BE114" s="8">
        <f t="shared" si="70"/>
        <v>0</v>
      </c>
      <c r="BF114" s="8">
        <f t="shared" si="70"/>
        <v>0</v>
      </c>
      <c r="BG114" s="8">
        <f t="shared" si="70"/>
        <v>0</v>
      </c>
      <c r="BH114" s="8">
        <f t="shared" si="70"/>
        <v>0</v>
      </c>
      <c r="BI114" s="8">
        <f t="shared" si="70"/>
        <v>0</v>
      </c>
      <c r="BJ114" s="8">
        <f t="shared" si="70"/>
        <v>0</v>
      </c>
      <c r="BK114" s="8">
        <f t="shared" si="70"/>
        <v>0</v>
      </c>
      <c r="BL114" s="8">
        <f t="shared" si="70"/>
        <v>0</v>
      </c>
      <c r="BM114" s="8">
        <f t="shared" si="70"/>
        <v>0</v>
      </c>
    </row>
    <row r="115" spans="48:65" ht="14.25" customHeight="1">
      <c r="AV115" s="8">
        <v>109</v>
      </c>
      <c r="AW115" s="8">
        <f>IF(ISERROR(VLOOKUP($AV115,'申込一覧表'!$Z$5:$AF$147,2,0)),"",VLOOKUP($AV115,'申込一覧表'!$Z$5:$AF$147,2,0))</f>
      </c>
      <c r="AX115" s="8">
        <f>IF(ISERROR(VLOOKUP($AV115,'申込一覧表'!$Z$5:$AF$147,7,0)),"",VLOOKUP($AV115,'申込一覧表'!$Z$5:$AF$147,7,0))</f>
      </c>
      <c r="AY115" s="8">
        <f>IF(ISERROR(VLOOKUP($AV115,'申込一覧表'!$Z$5:$AG$147,8,0)),"",VLOOKUP($AV115,'申込一覧表'!$Z$5:$AG$147,8,0))</f>
      </c>
      <c r="AZ115" s="8">
        <f>IF(ISERROR(VLOOKUP($AV115,'申込一覧表'!$Z$5:$AF$147,5,0)),"",VLOOKUP($AV115,'申込一覧表'!$Z$5:$AF$147,5,0))</f>
      </c>
      <c r="BA115" s="8">
        <f>IF(ISERROR(VLOOKUP($AV115,'申込一覧表'!$Z$5:$AH$147,9,0)),"",VLOOKUP($AV115,'申込一覧表'!$Z$5:$AH$147,9,0))</f>
      </c>
      <c r="BB115" s="8">
        <f t="shared" si="70"/>
        <v>0</v>
      </c>
      <c r="BC115" s="8">
        <f t="shared" si="70"/>
        <v>0</v>
      </c>
      <c r="BD115" s="8">
        <f t="shared" si="70"/>
        <v>0</v>
      </c>
      <c r="BE115" s="8">
        <f t="shared" si="70"/>
        <v>0</v>
      </c>
      <c r="BF115" s="8">
        <f t="shared" si="70"/>
        <v>0</v>
      </c>
      <c r="BG115" s="8">
        <f t="shared" si="70"/>
        <v>0</v>
      </c>
      <c r="BH115" s="8">
        <f t="shared" si="70"/>
        <v>0</v>
      </c>
      <c r="BI115" s="8">
        <f t="shared" si="70"/>
        <v>0</v>
      </c>
      <c r="BJ115" s="8">
        <f t="shared" si="70"/>
        <v>0</v>
      </c>
      <c r="BK115" s="8">
        <f t="shared" si="70"/>
        <v>0</v>
      </c>
      <c r="BL115" s="8">
        <f t="shared" si="70"/>
        <v>0</v>
      </c>
      <c r="BM115" s="8">
        <f t="shared" si="70"/>
        <v>0</v>
      </c>
    </row>
    <row r="116" spans="48:65" ht="14.25" customHeight="1">
      <c r="AV116" s="8">
        <v>110</v>
      </c>
      <c r="AW116" s="8">
        <f>IF(ISERROR(VLOOKUP($AV116,'申込一覧表'!$Z$5:$AF$147,2,0)),"",VLOOKUP($AV116,'申込一覧表'!$Z$5:$AF$147,2,0))</f>
      </c>
      <c r="AX116" s="8">
        <f>IF(ISERROR(VLOOKUP($AV116,'申込一覧表'!$Z$5:$AF$147,7,0)),"",VLOOKUP($AV116,'申込一覧表'!$Z$5:$AF$147,7,0))</f>
      </c>
      <c r="AY116" s="8">
        <f>IF(ISERROR(VLOOKUP($AV116,'申込一覧表'!$Z$5:$AG$147,8,0)),"",VLOOKUP($AV116,'申込一覧表'!$Z$5:$AG$147,8,0))</f>
      </c>
      <c r="AZ116" s="8">
        <f>IF(ISERROR(VLOOKUP($AV116,'申込一覧表'!$Z$5:$AF$147,5,0)),"",VLOOKUP($AV116,'申込一覧表'!$Z$5:$AF$147,5,0))</f>
      </c>
      <c r="BA116" s="8">
        <f>IF(ISERROR(VLOOKUP($AV116,'申込一覧表'!$Z$5:$AH$147,9,0)),"",VLOOKUP($AV116,'申込一覧表'!$Z$5:$AH$147,9,0))</f>
      </c>
      <c r="BB116" s="8">
        <f aca="true" t="shared" si="71" ref="BB116:BM116">COUNTIF($AB$6:$AE$65,BB$5&amp;$AW116)</f>
        <v>0</v>
      </c>
      <c r="BC116" s="8">
        <f t="shared" si="71"/>
        <v>0</v>
      </c>
      <c r="BD116" s="8">
        <f t="shared" si="71"/>
        <v>0</v>
      </c>
      <c r="BE116" s="8">
        <f t="shared" si="71"/>
        <v>0</v>
      </c>
      <c r="BF116" s="8">
        <f t="shared" si="71"/>
        <v>0</v>
      </c>
      <c r="BG116" s="8">
        <f t="shared" si="71"/>
        <v>0</v>
      </c>
      <c r="BH116" s="8">
        <f t="shared" si="71"/>
        <v>0</v>
      </c>
      <c r="BI116" s="8">
        <f t="shared" si="71"/>
        <v>0</v>
      </c>
      <c r="BJ116" s="8">
        <f t="shared" si="71"/>
        <v>0</v>
      </c>
      <c r="BK116" s="8">
        <f t="shared" si="71"/>
        <v>0</v>
      </c>
      <c r="BL116" s="8">
        <f t="shared" si="71"/>
        <v>0</v>
      </c>
      <c r="BM116" s="8">
        <f t="shared" si="71"/>
        <v>0</v>
      </c>
    </row>
    <row r="117" spans="48:65" ht="14.25" customHeight="1">
      <c r="AV117" s="8">
        <v>111</v>
      </c>
      <c r="AW117" s="8">
        <f>IF(ISERROR(VLOOKUP($AV117,'申込一覧表'!$Z$5:$AF$147,2,0)),"",VLOOKUP($AV117,'申込一覧表'!$Z$5:$AF$147,2,0))</f>
      </c>
      <c r="AX117" s="8">
        <f>IF(ISERROR(VLOOKUP($AV117,'申込一覧表'!$Z$5:$AF$147,7,0)),"",VLOOKUP($AV117,'申込一覧表'!$Z$5:$AF$147,7,0))</f>
      </c>
      <c r="AY117" s="8">
        <f>IF(ISERROR(VLOOKUP($AV117,'申込一覧表'!$Z$5:$AG$147,8,0)),"",VLOOKUP($AV117,'申込一覧表'!$Z$5:$AG$147,8,0))</f>
      </c>
      <c r="AZ117" s="8">
        <f>IF(ISERROR(VLOOKUP($AV117,'申込一覧表'!$Z$5:$AF$147,5,0)),"",VLOOKUP($AV117,'申込一覧表'!$Z$5:$AF$147,5,0))</f>
      </c>
      <c r="BA117" s="8">
        <f>IF(ISERROR(VLOOKUP($AV117,'申込一覧表'!$Z$5:$AH$147,9,0)),"",VLOOKUP($AV117,'申込一覧表'!$Z$5:$AH$147,9,0))</f>
      </c>
      <c r="BB117" s="8">
        <f t="shared" si="70"/>
        <v>0</v>
      </c>
      <c r="BC117" s="8">
        <f t="shared" si="70"/>
        <v>0</v>
      </c>
      <c r="BD117" s="8">
        <f t="shared" si="70"/>
        <v>0</v>
      </c>
      <c r="BE117" s="8">
        <f t="shared" si="70"/>
        <v>0</v>
      </c>
      <c r="BF117" s="8">
        <f t="shared" si="70"/>
        <v>0</v>
      </c>
      <c r="BG117" s="8">
        <f t="shared" si="70"/>
        <v>0</v>
      </c>
      <c r="BH117" s="8">
        <f t="shared" si="70"/>
        <v>0</v>
      </c>
      <c r="BI117" s="8">
        <f t="shared" si="70"/>
        <v>0</v>
      </c>
      <c r="BJ117" s="8">
        <f t="shared" si="70"/>
        <v>0</v>
      </c>
      <c r="BK117" s="8">
        <f t="shared" si="70"/>
        <v>0</v>
      </c>
      <c r="BL117" s="8">
        <f t="shared" si="70"/>
        <v>0</v>
      </c>
      <c r="BM117" s="8">
        <f t="shared" si="70"/>
        <v>0</v>
      </c>
    </row>
    <row r="118" spans="48:65" ht="14.25" customHeight="1">
      <c r="AV118" s="8">
        <v>112</v>
      </c>
      <c r="AW118" s="8">
        <f>IF(ISERROR(VLOOKUP($AV118,'申込一覧表'!$Z$5:$AF$147,2,0)),"",VLOOKUP($AV118,'申込一覧表'!$Z$5:$AF$147,2,0))</f>
      </c>
      <c r="AX118" s="8">
        <f>IF(ISERROR(VLOOKUP($AV118,'申込一覧表'!$Z$5:$AF$147,7,0)),"",VLOOKUP($AV118,'申込一覧表'!$Z$5:$AF$147,7,0))</f>
      </c>
      <c r="AY118" s="8">
        <f>IF(ISERROR(VLOOKUP($AV118,'申込一覧表'!$Z$5:$AG$147,8,0)),"",VLOOKUP($AV118,'申込一覧表'!$Z$5:$AG$147,8,0))</f>
      </c>
      <c r="AZ118" s="8">
        <f>IF(ISERROR(VLOOKUP($AV118,'申込一覧表'!$Z$5:$AF$147,5,0)),"",VLOOKUP($AV118,'申込一覧表'!$Z$5:$AF$147,5,0))</f>
      </c>
      <c r="BA118" s="8">
        <f>IF(ISERROR(VLOOKUP($AV118,'申込一覧表'!$Z$5:$AH$147,9,0)),"",VLOOKUP($AV118,'申込一覧表'!$Z$5:$AH$147,9,0))</f>
      </c>
      <c r="BB118" s="8">
        <f t="shared" si="70"/>
        <v>0</v>
      </c>
      <c r="BC118" s="8">
        <f t="shared" si="70"/>
        <v>0</v>
      </c>
      <c r="BD118" s="8">
        <f t="shared" si="70"/>
        <v>0</v>
      </c>
      <c r="BE118" s="8">
        <f t="shared" si="70"/>
        <v>0</v>
      </c>
      <c r="BF118" s="8">
        <f t="shared" si="70"/>
        <v>0</v>
      </c>
      <c r="BG118" s="8">
        <f t="shared" si="70"/>
        <v>0</v>
      </c>
      <c r="BH118" s="8">
        <f t="shared" si="70"/>
        <v>0</v>
      </c>
      <c r="BI118" s="8">
        <f t="shared" si="70"/>
        <v>0</v>
      </c>
      <c r="BJ118" s="8">
        <f t="shared" si="70"/>
        <v>0</v>
      </c>
      <c r="BK118" s="8">
        <f t="shared" si="70"/>
        <v>0</v>
      </c>
      <c r="BL118" s="8">
        <f t="shared" si="70"/>
        <v>0</v>
      </c>
      <c r="BM118" s="8">
        <f t="shared" si="70"/>
        <v>0</v>
      </c>
    </row>
    <row r="119" spans="48:65" ht="14.25" customHeight="1">
      <c r="AV119" s="8">
        <v>113</v>
      </c>
      <c r="AW119" s="8">
        <f>IF(ISERROR(VLOOKUP($AV119,'申込一覧表'!$Z$5:$AF$147,2,0)),"",VLOOKUP($AV119,'申込一覧表'!$Z$5:$AF$147,2,0))</f>
      </c>
      <c r="AX119" s="8">
        <f>IF(ISERROR(VLOOKUP($AV119,'申込一覧表'!$Z$5:$AF$147,7,0)),"",VLOOKUP($AV119,'申込一覧表'!$Z$5:$AF$147,7,0))</f>
      </c>
      <c r="AY119" s="8">
        <f>IF(ISERROR(VLOOKUP($AV119,'申込一覧表'!$Z$5:$AG$147,8,0)),"",VLOOKUP($AV119,'申込一覧表'!$Z$5:$AG$147,8,0))</f>
      </c>
      <c r="AZ119" s="8">
        <f>IF(ISERROR(VLOOKUP($AV119,'申込一覧表'!$Z$5:$AF$147,5,0)),"",VLOOKUP($AV119,'申込一覧表'!$Z$5:$AF$147,5,0))</f>
      </c>
      <c r="BA119" s="8">
        <f>IF(ISERROR(VLOOKUP($AV119,'申込一覧表'!$Z$5:$AH$147,9,0)),"",VLOOKUP($AV119,'申込一覧表'!$Z$5:$AH$147,9,0))</f>
      </c>
      <c r="BB119" s="8">
        <f t="shared" si="70"/>
        <v>0</v>
      </c>
      <c r="BC119" s="8">
        <f t="shared" si="70"/>
        <v>0</v>
      </c>
      <c r="BD119" s="8">
        <f t="shared" si="70"/>
        <v>0</v>
      </c>
      <c r="BE119" s="8">
        <f t="shared" si="70"/>
        <v>0</v>
      </c>
      <c r="BF119" s="8">
        <f t="shared" si="70"/>
        <v>0</v>
      </c>
      <c r="BG119" s="8">
        <f t="shared" si="70"/>
        <v>0</v>
      </c>
      <c r="BH119" s="8">
        <f t="shared" si="70"/>
        <v>0</v>
      </c>
      <c r="BI119" s="8">
        <f t="shared" si="70"/>
        <v>0</v>
      </c>
      <c r="BJ119" s="8">
        <f t="shared" si="70"/>
        <v>0</v>
      </c>
      <c r="BK119" s="8">
        <f t="shared" si="70"/>
        <v>0</v>
      </c>
      <c r="BL119" s="8">
        <f t="shared" si="70"/>
        <v>0</v>
      </c>
      <c r="BM119" s="8">
        <f t="shared" si="70"/>
        <v>0</v>
      </c>
    </row>
    <row r="120" spans="48:65" ht="14.25" customHeight="1">
      <c r="AV120" s="8">
        <v>114</v>
      </c>
      <c r="AW120" s="8">
        <f>IF(ISERROR(VLOOKUP($AV120,'申込一覧表'!$Z$5:$AF$147,2,0)),"",VLOOKUP($AV120,'申込一覧表'!$Z$5:$AF$147,2,0))</f>
      </c>
      <c r="AX120" s="8">
        <f>IF(ISERROR(VLOOKUP($AV120,'申込一覧表'!$Z$5:$AF$147,7,0)),"",VLOOKUP($AV120,'申込一覧表'!$Z$5:$AF$147,7,0))</f>
      </c>
      <c r="AY120" s="8">
        <f>IF(ISERROR(VLOOKUP($AV120,'申込一覧表'!$Z$5:$AG$147,8,0)),"",VLOOKUP($AV120,'申込一覧表'!$Z$5:$AG$147,8,0))</f>
      </c>
      <c r="AZ120" s="8">
        <f>IF(ISERROR(VLOOKUP($AV120,'申込一覧表'!$Z$5:$AF$147,5,0)),"",VLOOKUP($AV120,'申込一覧表'!$Z$5:$AF$147,5,0))</f>
      </c>
      <c r="BA120" s="8">
        <f>IF(ISERROR(VLOOKUP($AV120,'申込一覧表'!$Z$5:$AH$147,9,0)),"",VLOOKUP($AV120,'申込一覧表'!$Z$5:$AH$147,9,0))</f>
      </c>
      <c r="BB120" s="8">
        <f t="shared" si="70"/>
        <v>0</v>
      </c>
      <c r="BC120" s="8">
        <f t="shared" si="70"/>
        <v>0</v>
      </c>
      <c r="BD120" s="8">
        <f t="shared" si="70"/>
        <v>0</v>
      </c>
      <c r="BE120" s="8">
        <f t="shared" si="70"/>
        <v>0</v>
      </c>
      <c r="BF120" s="8">
        <f t="shared" si="70"/>
        <v>0</v>
      </c>
      <c r="BG120" s="8">
        <f t="shared" si="70"/>
        <v>0</v>
      </c>
      <c r="BH120" s="8">
        <f t="shared" si="70"/>
        <v>0</v>
      </c>
      <c r="BI120" s="8">
        <f t="shared" si="70"/>
        <v>0</v>
      </c>
      <c r="BJ120" s="8">
        <f t="shared" si="70"/>
        <v>0</v>
      </c>
      <c r="BK120" s="8">
        <f t="shared" si="70"/>
        <v>0</v>
      </c>
      <c r="BL120" s="8">
        <f t="shared" si="70"/>
        <v>0</v>
      </c>
      <c r="BM120" s="8">
        <f t="shared" si="70"/>
        <v>0</v>
      </c>
    </row>
    <row r="121" spans="48:65" ht="14.25" customHeight="1">
      <c r="AV121" s="8">
        <v>115</v>
      </c>
      <c r="AW121" s="8">
        <f>IF(ISERROR(VLOOKUP($AV121,'申込一覧表'!$Z$5:$AF$147,2,0)),"",VLOOKUP($AV121,'申込一覧表'!$Z$5:$AF$147,2,0))</f>
      </c>
      <c r="AX121" s="8">
        <f>IF(ISERROR(VLOOKUP($AV121,'申込一覧表'!$Z$5:$AF$147,7,0)),"",VLOOKUP($AV121,'申込一覧表'!$Z$5:$AF$147,7,0))</f>
      </c>
      <c r="AY121" s="8">
        <f>IF(ISERROR(VLOOKUP($AV121,'申込一覧表'!$Z$5:$AG$147,8,0)),"",VLOOKUP($AV121,'申込一覧表'!$Z$5:$AG$147,8,0))</f>
      </c>
      <c r="AZ121" s="8">
        <f>IF(ISERROR(VLOOKUP($AV121,'申込一覧表'!$Z$5:$AF$147,5,0)),"",VLOOKUP($AV121,'申込一覧表'!$Z$5:$AF$147,5,0))</f>
      </c>
      <c r="BA121" s="8">
        <f>IF(ISERROR(VLOOKUP($AV121,'申込一覧表'!$Z$5:$AH$147,9,0)),"",VLOOKUP($AV121,'申込一覧表'!$Z$5:$AH$147,9,0))</f>
      </c>
      <c r="BB121" s="8">
        <f t="shared" si="70"/>
        <v>0</v>
      </c>
      <c r="BC121" s="8">
        <f t="shared" si="70"/>
        <v>0</v>
      </c>
      <c r="BD121" s="8">
        <f t="shared" si="70"/>
        <v>0</v>
      </c>
      <c r="BE121" s="8">
        <f t="shared" si="70"/>
        <v>0</v>
      </c>
      <c r="BF121" s="8">
        <f t="shared" si="70"/>
        <v>0</v>
      </c>
      <c r="BG121" s="8">
        <f t="shared" si="70"/>
        <v>0</v>
      </c>
      <c r="BH121" s="8">
        <f t="shared" si="70"/>
        <v>0</v>
      </c>
      <c r="BI121" s="8">
        <f t="shared" si="70"/>
        <v>0</v>
      </c>
      <c r="BJ121" s="8">
        <f t="shared" si="70"/>
        <v>0</v>
      </c>
      <c r="BK121" s="8">
        <f t="shared" si="70"/>
        <v>0</v>
      </c>
      <c r="BL121" s="8">
        <f t="shared" si="70"/>
        <v>0</v>
      </c>
      <c r="BM121" s="8">
        <f t="shared" si="70"/>
        <v>0</v>
      </c>
    </row>
    <row r="122" spans="48:65" ht="14.25" customHeight="1">
      <c r="AV122" s="8">
        <v>116</v>
      </c>
      <c r="AW122" s="8">
        <f>IF(ISERROR(VLOOKUP($AV122,'申込一覧表'!$Z$5:$AF$147,2,0)),"",VLOOKUP($AV122,'申込一覧表'!$Z$5:$AF$147,2,0))</f>
      </c>
      <c r="AX122" s="8">
        <f>IF(ISERROR(VLOOKUP($AV122,'申込一覧表'!$Z$5:$AF$147,7,0)),"",VLOOKUP($AV122,'申込一覧表'!$Z$5:$AF$147,7,0))</f>
      </c>
      <c r="AY122" s="8">
        <f>IF(ISERROR(VLOOKUP($AV122,'申込一覧表'!$Z$5:$AG$147,8,0)),"",VLOOKUP($AV122,'申込一覧表'!$Z$5:$AG$147,8,0))</f>
      </c>
      <c r="AZ122" s="8">
        <f>IF(ISERROR(VLOOKUP($AV122,'申込一覧表'!$Z$5:$AF$147,5,0)),"",VLOOKUP($AV122,'申込一覧表'!$Z$5:$AF$147,5,0))</f>
      </c>
      <c r="BA122" s="8">
        <f>IF(ISERROR(VLOOKUP($AV122,'申込一覧表'!$Z$5:$AH$147,9,0)),"",VLOOKUP($AV122,'申込一覧表'!$Z$5:$AH$147,9,0))</f>
      </c>
      <c r="BB122" s="8">
        <f aca="true" t="shared" si="72" ref="BB122:BM126">COUNTIF($AB$6:$AE$65,BB$5&amp;$AW122)</f>
        <v>0</v>
      </c>
      <c r="BC122" s="8">
        <f t="shared" si="72"/>
        <v>0</v>
      </c>
      <c r="BD122" s="8">
        <f t="shared" si="72"/>
        <v>0</v>
      </c>
      <c r="BE122" s="8">
        <f t="shared" si="72"/>
        <v>0</v>
      </c>
      <c r="BF122" s="8">
        <f t="shared" si="72"/>
        <v>0</v>
      </c>
      <c r="BG122" s="8">
        <f t="shared" si="72"/>
        <v>0</v>
      </c>
      <c r="BH122" s="8">
        <f t="shared" si="72"/>
        <v>0</v>
      </c>
      <c r="BI122" s="8">
        <f t="shared" si="72"/>
        <v>0</v>
      </c>
      <c r="BJ122" s="8">
        <f t="shared" si="72"/>
        <v>0</v>
      </c>
      <c r="BK122" s="8">
        <f t="shared" si="72"/>
        <v>0</v>
      </c>
      <c r="BL122" s="8">
        <f t="shared" si="72"/>
        <v>0</v>
      </c>
      <c r="BM122" s="8">
        <f t="shared" si="72"/>
        <v>0</v>
      </c>
    </row>
    <row r="123" spans="48:65" ht="14.25" customHeight="1">
      <c r="AV123" s="8">
        <v>117</v>
      </c>
      <c r="AW123" s="8">
        <f>IF(ISERROR(VLOOKUP($AV123,'申込一覧表'!$Z$5:$AF$147,2,0)),"",VLOOKUP($AV123,'申込一覧表'!$Z$5:$AF$147,2,0))</f>
      </c>
      <c r="AX123" s="8">
        <f>IF(ISERROR(VLOOKUP($AV123,'申込一覧表'!$Z$5:$AF$147,7,0)),"",VLOOKUP($AV123,'申込一覧表'!$Z$5:$AF$147,7,0))</f>
      </c>
      <c r="AY123" s="8">
        <f>IF(ISERROR(VLOOKUP($AV123,'申込一覧表'!$Z$5:$AG$147,8,0)),"",VLOOKUP($AV123,'申込一覧表'!$Z$5:$AG$147,8,0))</f>
      </c>
      <c r="AZ123" s="8">
        <f>IF(ISERROR(VLOOKUP($AV123,'申込一覧表'!$Z$5:$AF$147,5,0)),"",VLOOKUP($AV123,'申込一覧表'!$Z$5:$AF$147,5,0))</f>
      </c>
      <c r="BA123" s="8">
        <f>IF(ISERROR(VLOOKUP($AV123,'申込一覧表'!$Z$5:$AH$147,9,0)),"",VLOOKUP($AV123,'申込一覧表'!$Z$5:$AH$147,9,0))</f>
      </c>
      <c r="BB123" s="8">
        <f t="shared" si="72"/>
        <v>0</v>
      </c>
      <c r="BC123" s="8">
        <f t="shared" si="72"/>
        <v>0</v>
      </c>
      <c r="BD123" s="8">
        <f t="shared" si="72"/>
        <v>0</v>
      </c>
      <c r="BE123" s="8">
        <f t="shared" si="72"/>
        <v>0</v>
      </c>
      <c r="BF123" s="8">
        <f t="shared" si="72"/>
        <v>0</v>
      </c>
      <c r="BG123" s="8">
        <f t="shared" si="72"/>
        <v>0</v>
      </c>
      <c r="BH123" s="8">
        <f t="shared" si="72"/>
        <v>0</v>
      </c>
      <c r="BI123" s="8">
        <f t="shared" si="72"/>
        <v>0</v>
      </c>
      <c r="BJ123" s="8">
        <f t="shared" si="72"/>
        <v>0</v>
      </c>
      <c r="BK123" s="8">
        <f t="shared" si="72"/>
        <v>0</v>
      </c>
      <c r="BL123" s="8">
        <f t="shared" si="72"/>
        <v>0</v>
      </c>
      <c r="BM123" s="8">
        <f t="shared" si="72"/>
        <v>0</v>
      </c>
    </row>
    <row r="124" spans="48:65" ht="14.25" customHeight="1">
      <c r="AV124" s="8">
        <v>118</v>
      </c>
      <c r="AW124" s="8">
        <f>IF(ISERROR(VLOOKUP($AV124,'申込一覧表'!$Z$5:$AF$147,2,0)),"",VLOOKUP($AV124,'申込一覧表'!$Z$5:$AF$147,2,0))</f>
      </c>
      <c r="AX124" s="8">
        <f>IF(ISERROR(VLOOKUP($AV124,'申込一覧表'!$Z$5:$AF$147,7,0)),"",VLOOKUP($AV124,'申込一覧表'!$Z$5:$AF$147,7,0))</f>
      </c>
      <c r="AY124" s="8">
        <f>IF(ISERROR(VLOOKUP($AV124,'申込一覧表'!$Z$5:$AG$147,8,0)),"",VLOOKUP($AV124,'申込一覧表'!$Z$5:$AG$147,8,0))</f>
      </c>
      <c r="AZ124" s="8">
        <f>IF(ISERROR(VLOOKUP($AV124,'申込一覧表'!$Z$5:$AF$147,5,0)),"",VLOOKUP($AV124,'申込一覧表'!$Z$5:$AF$147,5,0))</f>
      </c>
      <c r="BA124" s="8">
        <f>IF(ISERROR(VLOOKUP($AV124,'申込一覧表'!$Z$5:$AH$147,9,0)),"",VLOOKUP($AV124,'申込一覧表'!$Z$5:$AH$147,9,0))</f>
      </c>
      <c r="BB124" s="8">
        <f t="shared" si="72"/>
        <v>0</v>
      </c>
      <c r="BC124" s="8">
        <f t="shared" si="72"/>
        <v>0</v>
      </c>
      <c r="BD124" s="8">
        <f t="shared" si="72"/>
        <v>0</v>
      </c>
      <c r="BE124" s="8">
        <f t="shared" si="72"/>
        <v>0</v>
      </c>
      <c r="BF124" s="8">
        <f t="shared" si="72"/>
        <v>0</v>
      </c>
      <c r="BG124" s="8">
        <f t="shared" si="72"/>
        <v>0</v>
      </c>
      <c r="BH124" s="8">
        <f t="shared" si="72"/>
        <v>0</v>
      </c>
      <c r="BI124" s="8">
        <f t="shared" si="72"/>
        <v>0</v>
      </c>
      <c r="BJ124" s="8">
        <f t="shared" si="72"/>
        <v>0</v>
      </c>
      <c r="BK124" s="8">
        <f t="shared" si="72"/>
        <v>0</v>
      </c>
      <c r="BL124" s="8">
        <f t="shared" si="72"/>
        <v>0</v>
      </c>
      <c r="BM124" s="8">
        <f t="shared" si="72"/>
        <v>0</v>
      </c>
    </row>
    <row r="125" spans="48:65" ht="14.25" customHeight="1">
      <c r="AV125" s="8">
        <v>119</v>
      </c>
      <c r="AW125" s="8">
        <f>IF(ISERROR(VLOOKUP($AV125,'申込一覧表'!$Z$5:$AF$147,2,0)),"",VLOOKUP($AV125,'申込一覧表'!$Z$5:$AF$147,2,0))</f>
      </c>
      <c r="AX125" s="8">
        <f>IF(ISERROR(VLOOKUP($AV125,'申込一覧表'!$Z$5:$AF$147,7,0)),"",VLOOKUP($AV125,'申込一覧表'!$Z$5:$AF$147,7,0))</f>
      </c>
      <c r="AY125" s="8">
        <f>IF(ISERROR(VLOOKUP($AV125,'申込一覧表'!$Z$5:$AG$147,8,0)),"",VLOOKUP($AV125,'申込一覧表'!$Z$5:$AG$147,8,0))</f>
      </c>
      <c r="AZ125" s="8">
        <f>IF(ISERROR(VLOOKUP($AV125,'申込一覧表'!$Z$5:$AF$147,5,0)),"",VLOOKUP($AV125,'申込一覧表'!$Z$5:$AF$147,5,0))</f>
      </c>
      <c r="BA125" s="8">
        <f>IF(ISERROR(VLOOKUP($AV125,'申込一覧表'!$Z$5:$AH$147,9,0)),"",VLOOKUP($AV125,'申込一覧表'!$Z$5:$AH$147,9,0))</f>
      </c>
      <c r="BB125" s="8">
        <f t="shared" si="72"/>
        <v>0</v>
      </c>
      <c r="BC125" s="8">
        <f t="shared" si="72"/>
        <v>0</v>
      </c>
      <c r="BD125" s="8">
        <f t="shared" si="72"/>
        <v>0</v>
      </c>
      <c r="BE125" s="8">
        <f t="shared" si="72"/>
        <v>0</v>
      </c>
      <c r="BF125" s="8">
        <f t="shared" si="72"/>
        <v>0</v>
      </c>
      <c r="BG125" s="8">
        <f t="shared" si="72"/>
        <v>0</v>
      </c>
      <c r="BH125" s="8">
        <f t="shared" si="72"/>
        <v>0</v>
      </c>
      <c r="BI125" s="8">
        <f t="shared" si="72"/>
        <v>0</v>
      </c>
      <c r="BJ125" s="8">
        <f t="shared" si="72"/>
        <v>0</v>
      </c>
      <c r="BK125" s="8">
        <f t="shared" si="72"/>
        <v>0</v>
      </c>
      <c r="BL125" s="8">
        <f t="shared" si="72"/>
        <v>0</v>
      </c>
      <c r="BM125" s="8">
        <f t="shared" si="72"/>
        <v>0</v>
      </c>
    </row>
    <row r="126" spans="48:65" ht="14.25" customHeight="1">
      <c r="AV126" s="8">
        <v>120</v>
      </c>
      <c r="AW126" s="8">
        <f>IF(ISERROR(VLOOKUP($AV126,'申込一覧表'!$Z$5:$AF$147,2,0)),"",VLOOKUP($AV126,'申込一覧表'!$Z$5:$AF$147,2,0))</f>
      </c>
      <c r="AX126" s="8">
        <f>IF(ISERROR(VLOOKUP($AV126,'申込一覧表'!$Z$5:$AF$147,7,0)),"",VLOOKUP($AV126,'申込一覧表'!$Z$5:$AF$147,7,0))</f>
      </c>
      <c r="AY126" s="8">
        <f>IF(ISERROR(VLOOKUP($AV126,'申込一覧表'!$Z$5:$AG$147,8,0)),"",VLOOKUP($AV126,'申込一覧表'!$Z$5:$AG$147,8,0))</f>
      </c>
      <c r="AZ126" s="8">
        <f>IF(ISERROR(VLOOKUP($AV126,'申込一覧表'!$Z$5:$AF$147,5,0)),"",VLOOKUP($AV126,'申込一覧表'!$Z$5:$AF$147,5,0))</f>
      </c>
      <c r="BA126" s="8">
        <f>IF(ISERROR(VLOOKUP($AV126,'申込一覧表'!$Z$5:$AH$147,9,0)),"",VLOOKUP($AV126,'申込一覧表'!$Z$5:$AH$147,9,0))</f>
      </c>
      <c r="BB126" s="8">
        <f t="shared" si="72"/>
        <v>0</v>
      </c>
      <c r="BC126" s="8">
        <f t="shared" si="72"/>
        <v>0</v>
      </c>
      <c r="BD126" s="8">
        <f t="shared" si="72"/>
        <v>0</v>
      </c>
      <c r="BE126" s="8">
        <f t="shared" si="72"/>
        <v>0</v>
      </c>
      <c r="BF126" s="8">
        <f t="shared" si="72"/>
        <v>0</v>
      </c>
      <c r="BG126" s="8">
        <f t="shared" si="72"/>
        <v>0</v>
      </c>
      <c r="BH126" s="8">
        <f t="shared" si="72"/>
        <v>0</v>
      </c>
      <c r="BI126" s="8">
        <f t="shared" si="72"/>
        <v>0</v>
      </c>
      <c r="BJ126" s="8">
        <f t="shared" si="72"/>
        <v>0</v>
      </c>
      <c r="BK126" s="8">
        <f t="shared" si="72"/>
        <v>0</v>
      </c>
      <c r="BL126" s="8">
        <f t="shared" si="72"/>
        <v>0</v>
      </c>
      <c r="BM126" s="8">
        <f t="shared" si="72"/>
        <v>0</v>
      </c>
    </row>
  </sheetData>
  <sheetProtection selectLockedCells="1"/>
  <mergeCells count="8">
    <mergeCell ref="AM4:AP4"/>
    <mergeCell ref="W4:AA4"/>
    <mergeCell ref="R4:V4"/>
    <mergeCell ref="Q4:Q5"/>
    <mergeCell ref="H1:I1"/>
    <mergeCell ref="AB4:AE4"/>
    <mergeCell ref="AK4:AL4"/>
    <mergeCell ref="AF4:AJ4"/>
  </mergeCells>
  <conditionalFormatting sqref="C6:C65">
    <cfRule type="expression" priority="2" dxfId="1" stopIfTrue="1">
      <formula>AL6&gt;1</formula>
    </cfRule>
  </conditionalFormatting>
  <conditionalFormatting sqref="F6:I65">
    <cfRule type="expression" priority="4" dxfId="1" stopIfTrue="1">
      <formula>AND(F6&lt;&gt;"",AF6&gt;1)</formula>
    </cfRule>
    <cfRule type="expression" priority="5" dxfId="0" stopIfTrue="1">
      <formula>リレーオーダー用紙!#REF!=1</formula>
    </cfRule>
  </conditionalFormatting>
  <dataValidations count="4">
    <dataValidation type="list" allowBlank="1" showInputMessage="1" showErrorMessage="1" promptTitle="リレー泳者" prompt="リレーの泳者を選択して下さい。&#10;（個人種目出場者のみ選択可能です。）" sqref="F6:I65">
      <formula1>$AW$6:$AW$126</formula1>
    </dataValidation>
    <dataValidation allowBlank="1" showInputMessage="1" showErrorMessage="1" prompt="入力不要" sqref="A6:C65 K6:L65"/>
    <dataValidation allowBlank="1" showInputMessage="1" showErrorMessage="1" promptTitle="エントリータイム入力" prompt="例　30秒45　→　30.45&#10;１分13秒32 → 113.32" imeMode="off" sqref="E6:E65"/>
    <dataValidation type="list" allowBlank="1" showInputMessage="1" showErrorMessage="1" promptTitle="種目選択" prompt="種目を選択して下さい。" sqref="D6:D65">
      <formula1>$AR$9:$AR$11</formula1>
    </dataValidation>
  </dataValidations>
  <printOptions horizontalCentered="1"/>
  <pageMargins left="0.4724409448818898" right="0.4724409448818898" top="0.5905511811023623" bottom="0.3937007874015748" header="0.5118110236220472" footer="0.5118110236220472"/>
  <pageSetup blackAndWhite="1"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4" sqref="F4"/>
    </sheetView>
  </sheetViews>
  <sheetFormatPr defaultColWidth="10.25390625" defaultRowHeight="12.75"/>
  <cols>
    <col min="1" max="1" width="10.25390625" style="54" customWidth="1"/>
    <col min="2" max="2" width="6.75390625" style="54" customWidth="1"/>
    <col min="3" max="3" width="26.75390625" style="54" customWidth="1"/>
    <col min="4" max="4" width="8.375" style="54" customWidth="1"/>
    <col min="5" max="5" width="6.75390625" style="52" customWidth="1"/>
    <col min="6" max="6" width="26.75390625" style="54" customWidth="1"/>
    <col min="7" max="7" width="8.375" style="54" customWidth="1"/>
    <col min="8" max="8" width="3.375" style="54" customWidth="1"/>
    <col min="9" max="9" width="4.125" style="53" customWidth="1"/>
    <col min="10" max="10" width="23.625" style="54" customWidth="1"/>
    <col min="11" max="11" width="7.625" style="54" customWidth="1"/>
    <col min="12" max="12" width="6.375" style="53" customWidth="1"/>
    <col min="13" max="13" width="23.375" style="54" customWidth="1"/>
    <col min="14" max="14" width="7.625" style="54" customWidth="1"/>
    <col min="15" max="16384" width="10.25390625" style="54" customWidth="1"/>
  </cols>
  <sheetData>
    <row r="1" spans="1:8" ht="14.25">
      <c r="A1" s="51" t="str">
        <f>'申込書'!B1</f>
        <v>第１３回ＣＭＣ新年フェスティバル水泳競技大会</v>
      </c>
      <c r="B1" s="51"/>
      <c r="C1" s="51"/>
      <c r="D1" s="51"/>
      <c r="F1" s="247"/>
      <c r="G1" s="247"/>
      <c r="H1" s="247"/>
    </row>
    <row r="2" spans="1:8" ht="14.25">
      <c r="A2" s="51" t="s">
        <v>234</v>
      </c>
      <c r="B2" s="51"/>
      <c r="C2" s="51"/>
      <c r="D2" s="51"/>
      <c r="F2" s="247"/>
      <c r="G2" s="247"/>
      <c r="H2" s="247"/>
    </row>
    <row r="3" spans="1:8" ht="14.25">
      <c r="A3" s="51"/>
      <c r="B3" s="55"/>
      <c r="C3" s="55"/>
      <c r="D3" s="55"/>
      <c r="F3" s="247"/>
      <c r="G3" s="247"/>
      <c r="H3" s="247"/>
    </row>
    <row r="4" spans="3:9" ht="18.75">
      <c r="C4" s="56"/>
      <c r="D4" s="57" t="s">
        <v>235</v>
      </c>
      <c r="E4" s="156"/>
      <c r="F4" s="57"/>
      <c r="G4" s="58"/>
      <c r="H4" s="58"/>
      <c r="I4" s="59"/>
    </row>
    <row r="5" spans="3:5" ht="18.75">
      <c r="C5" s="248" t="s">
        <v>236</v>
      </c>
      <c r="D5" s="248"/>
      <c r="E5" s="248"/>
    </row>
    <row r="6" spans="1:9" ht="14.25">
      <c r="A6" s="61" t="str">
        <f>'申込書'!B1&amp;"出場にあたり,当クラブの出場選手は週１回以上"</f>
        <v>第１３回ＣＭＣ新年フェスティバル水泳競技大会出場にあたり,当クラブの出場選手は週１回以上</v>
      </c>
      <c r="B6" s="61"/>
      <c r="C6" s="61"/>
      <c r="D6" s="61"/>
      <c r="E6" s="61"/>
      <c r="F6" s="61"/>
      <c r="G6" s="61"/>
      <c r="H6" s="62"/>
      <c r="I6" s="63"/>
    </row>
    <row r="7" spans="1:9" ht="14.25">
      <c r="A7" s="51" t="s">
        <v>237</v>
      </c>
      <c r="B7" s="51"/>
      <c r="C7" s="51"/>
      <c r="D7" s="51"/>
      <c r="E7" s="51"/>
      <c r="F7" s="51"/>
      <c r="G7" s="51"/>
      <c r="H7" s="64"/>
      <c r="I7" s="65"/>
    </row>
    <row r="8" spans="1:9" ht="14.25">
      <c r="A8" s="51" t="s">
        <v>238</v>
      </c>
      <c r="B8" s="51"/>
      <c r="C8" s="51"/>
      <c r="D8" s="51"/>
      <c r="E8" s="51"/>
      <c r="F8" s="51"/>
      <c r="G8" s="51"/>
      <c r="H8" s="64"/>
      <c r="I8" s="65"/>
    </row>
    <row r="9" spans="5:9" ht="14.25">
      <c r="E9" s="54"/>
      <c r="F9" s="58"/>
      <c r="G9" s="157"/>
      <c r="H9" s="66" t="s">
        <v>261</v>
      </c>
      <c r="I9" s="59"/>
    </row>
    <row r="10" spans="1:8" ht="17.25">
      <c r="A10" s="67" t="s">
        <v>239</v>
      </c>
      <c r="B10" s="67"/>
      <c r="C10" s="67"/>
      <c r="D10" s="67"/>
      <c r="E10" s="67"/>
      <c r="F10" s="67"/>
      <c r="G10" s="67"/>
      <c r="H10" s="58"/>
    </row>
    <row r="11" spans="1:8" ht="17.25">
      <c r="A11" s="67"/>
      <c r="B11" s="67"/>
      <c r="C11" s="67"/>
      <c r="D11" s="67"/>
      <c r="E11" s="67"/>
      <c r="F11" s="67"/>
      <c r="G11" s="67"/>
      <c r="H11" s="58"/>
    </row>
    <row r="12" spans="1:8" ht="17.25">
      <c r="A12" s="249" t="s">
        <v>240</v>
      </c>
      <c r="B12" s="249"/>
      <c r="C12" s="249"/>
      <c r="D12" s="58"/>
      <c r="E12" s="156"/>
      <c r="F12" s="58"/>
      <c r="G12" s="58"/>
      <c r="H12" s="58"/>
    </row>
    <row r="13" spans="1:8" ht="13.5">
      <c r="A13" s="58"/>
      <c r="B13" s="58"/>
      <c r="C13" s="58"/>
      <c r="D13" s="58"/>
      <c r="E13" s="156"/>
      <c r="F13" s="58"/>
      <c r="G13" s="58"/>
      <c r="H13" s="58"/>
    </row>
    <row r="14" spans="1:8" ht="17.25">
      <c r="A14" s="251" t="s">
        <v>241</v>
      </c>
      <c r="B14" s="251"/>
      <c r="C14" s="251"/>
      <c r="D14" s="251"/>
      <c r="E14" s="251"/>
      <c r="F14" s="251"/>
      <c r="G14" s="251"/>
      <c r="H14" s="58"/>
    </row>
    <row r="15" spans="1:8" ht="13.5">
      <c r="A15" s="158"/>
      <c r="B15" s="158" t="s">
        <v>242</v>
      </c>
      <c r="C15" s="158"/>
      <c r="D15" s="158"/>
      <c r="E15" s="159"/>
      <c r="F15" s="158"/>
      <c r="G15" s="158"/>
      <c r="H15" s="58"/>
    </row>
    <row r="16" spans="1:8" ht="17.25">
      <c r="A16" s="251" t="s">
        <v>243</v>
      </c>
      <c r="B16" s="251"/>
      <c r="C16" s="251"/>
      <c r="D16" s="251"/>
      <c r="E16" s="251"/>
      <c r="F16" s="251"/>
      <c r="G16" s="251"/>
      <c r="H16" s="58"/>
    </row>
    <row r="17" spans="1:8" ht="13.5" customHeight="1">
      <c r="A17" s="158"/>
      <c r="B17" s="158"/>
      <c r="C17" s="158"/>
      <c r="D17" s="158"/>
      <c r="E17" s="159"/>
      <c r="F17" s="158"/>
      <c r="G17" s="158"/>
      <c r="H17" s="58"/>
    </row>
    <row r="18" spans="1:8" ht="13.5">
      <c r="A18" s="251" t="s">
        <v>244</v>
      </c>
      <c r="B18" s="252"/>
      <c r="C18" s="252"/>
      <c r="D18" s="252"/>
      <c r="E18" s="252"/>
      <c r="F18" s="252"/>
      <c r="G18" s="252"/>
      <c r="H18" s="58"/>
    </row>
    <row r="19" spans="1:8" ht="13.5">
      <c r="A19" s="252"/>
      <c r="B19" s="252"/>
      <c r="C19" s="252"/>
      <c r="D19" s="252"/>
      <c r="E19" s="252"/>
      <c r="F19" s="252"/>
      <c r="G19" s="252"/>
      <c r="H19" s="58"/>
    </row>
    <row r="20" spans="1:9" ht="13.5" customHeight="1">
      <c r="A20" s="248" t="s">
        <v>245</v>
      </c>
      <c r="B20" s="248"/>
      <c r="C20" s="248"/>
      <c r="D20" s="248"/>
      <c r="E20" s="248"/>
      <c r="F20" s="248"/>
      <c r="G20" s="248"/>
      <c r="H20" s="248"/>
      <c r="I20" s="248"/>
    </row>
    <row r="21" spans="1:9" ht="13.5" customHeight="1">
      <c r="A21" s="248"/>
      <c r="B21" s="248"/>
      <c r="C21" s="248"/>
      <c r="D21" s="248"/>
      <c r="E21" s="248"/>
      <c r="F21" s="248"/>
      <c r="G21" s="248"/>
      <c r="H21" s="248"/>
      <c r="I21" s="248"/>
    </row>
    <row r="22" spans="1:9" ht="18.75">
      <c r="A22" s="60"/>
      <c r="B22" s="253" t="s">
        <v>246</v>
      </c>
      <c r="C22" s="253"/>
      <c r="D22" s="253"/>
      <c r="E22" s="253"/>
      <c r="F22" s="253"/>
      <c r="G22" s="253"/>
      <c r="H22" s="60"/>
      <c r="I22" s="60"/>
    </row>
    <row r="23" spans="1:9" ht="18.75">
      <c r="A23" s="60"/>
      <c r="B23" s="68" t="s">
        <v>247</v>
      </c>
      <c r="C23" s="60"/>
      <c r="D23" s="60"/>
      <c r="E23" s="60"/>
      <c r="F23" s="60"/>
      <c r="G23" s="60"/>
      <c r="H23" s="60"/>
      <c r="I23" s="60"/>
    </row>
    <row r="24" spans="2:5" ht="13.5">
      <c r="B24" s="53"/>
      <c r="E24" s="65"/>
    </row>
    <row r="25" spans="2:7" ht="24.75" customHeight="1">
      <c r="B25" s="69" t="s">
        <v>248</v>
      </c>
      <c r="C25" s="69" t="s">
        <v>249</v>
      </c>
      <c r="D25" s="70" t="s">
        <v>250</v>
      </c>
      <c r="E25" s="69" t="s">
        <v>251</v>
      </c>
      <c r="F25" s="71" t="s">
        <v>249</v>
      </c>
      <c r="G25" s="69" t="s">
        <v>250</v>
      </c>
    </row>
    <row r="26" spans="2:7" ht="24.75" customHeight="1">
      <c r="B26" s="72">
        <v>1</v>
      </c>
      <c r="C26" s="73"/>
      <c r="D26" s="160"/>
      <c r="E26" s="74">
        <v>11</v>
      </c>
      <c r="F26" s="75"/>
      <c r="G26" s="73"/>
    </row>
    <row r="27" spans="2:7" ht="24.75" customHeight="1">
      <c r="B27" s="76">
        <v>2</v>
      </c>
      <c r="C27" s="77"/>
      <c r="D27" s="161"/>
      <c r="E27" s="76">
        <v>12</v>
      </c>
      <c r="F27" s="78"/>
      <c r="G27" s="79"/>
    </row>
    <row r="28" spans="2:7" ht="24.75" customHeight="1">
      <c r="B28" s="76">
        <v>3</v>
      </c>
      <c r="C28" s="79"/>
      <c r="D28" s="162"/>
      <c r="E28" s="76">
        <v>13</v>
      </c>
      <c r="F28" s="78"/>
      <c r="G28" s="79"/>
    </row>
    <row r="29" spans="2:7" ht="24.75" customHeight="1">
      <c r="B29" s="74">
        <v>4</v>
      </c>
      <c r="C29" s="77"/>
      <c r="D29" s="161"/>
      <c r="E29" s="76">
        <v>14</v>
      </c>
      <c r="F29" s="80"/>
      <c r="G29" s="77"/>
    </row>
    <row r="30" spans="2:7" ht="24.75" customHeight="1">
      <c r="B30" s="76">
        <v>5</v>
      </c>
      <c r="C30" s="79"/>
      <c r="D30" s="162"/>
      <c r="E30" s="76">
        <v>15</v>
      </c>
      <c r="F30" s="78"/>
      <c r="G30" s="79"/>
    </row>
    <row r="31" spans="2:7" ht="24.75" customHeight="1">
      <c r="B31" s="76">
        <v>6</v>
      </c>
      <c r="C31" s="79"/>
      <c r="D31" s="162"/>
      <c r="E31" s="76">
        <v>16</v>
      </c>
      <c r="F31" s="78"/>
      <c r="G31" s="79"/>
    </row>
    <row r="32" spans="2:7" ht="24.75" customHeight="1">
      <c r="B32" s="76">
        <v>7</v>
      </c>
      <c r="C32" s="79"/>
      <c r="D32" s="162"/>
      <c r="E32" s="76">
        <v>17</v>
      </c>
      <c r="F32" s="78"/>
      <c r="G32" s="79"/>
    </row>
    <row r="33" spans="2:7" ht="24.75" customHeight="1">
      <c r="B33" s="76">
        <v>8</v>
      </c>
      <c r="C33" s="79"/>
      <c r="D33" s="162"/>
      <c r="E33" s="76">
        <v>18</v>
      </c>
      <c r="F33" s="78"/>
      <c r="G33" s="79"/>
    </row>
    <row r="34" spans="2:7" ht="24.75" customHeight="1">
      <c r="B34" s="76">
        <v>9</v>
      </c>
      <c r="C34" s="79"/>
      <c r="D34" s="162"/>
      <c r="E34" s="76">
        <v>19</v>
      </c>
      <c r="F34" s="78"/>
      <c r="G34" s="79"/>
    </row>
    <row r="35" spans="2:7" ht="24.75" customHeight="1">
      <c r="B35" s="81">
        <v>10</v>
      </c>
      <c r="C35" s="82"/>
      <c r="D35" s="163"/>
      <c r="E35" s="83">
        <v>20</v>
      </c>
      <c r="F35" s="84"/>
      <c r="G35" s="82"/>
    </row>
    <row r="36" spans="2:7" ht="13.5">
      <c r="B36" s="65"/>
      <c r="C36" s="52"/>
      <c r="D36" s="52"/>
      <c r="E36" s="65"/>
      <c r="F36" s="52"/>
      <c r="G36" s="52"/>
    </row>
    <row r="37" spans="2:6" ht="14.25">
      <c r="B37" s="53"/>
      <c r="C37" s="250" t="s">
        <v>252</v>
      </c>
      <c r="D37" s="250"/>
      <c r="E37" s="250"/>
      <c r="F37" s="250"/>
    </row>
  </sheetData>
  <sheetProtection password="C18F" sheet="1" objects="1" scenarios="1"/>
  <mergeCells count="11">
    <mergeCell ref="B22:G22"/>
    <mergeCell ref="F1:H1"/>
    <mergeCell ref="F2:H2"/>
    <mergeCell ref="F3:H3"/>
    <mergeCell ref="C5:E5"/>
    <mergeCell ref="A12:C12"/>
    <mergeCell ref="C37:F37"/>
    <mergeCell ref="A14:G14"/>
    <mergeCell ref="A16:G16"/>
    <mergeCell ref="A18:G19"/>
    <mergeCell ref="A20:I21"/>
  </mergeCells>
  <printOptions/>
  <pageMargins left="0.7" right="0.7" top="0.75" bottom="0.75" header="0.3" footer="0.3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O2" sqref="O2"/>
    </sheetView>
  </sheetViews>
  <sheetFormatPr defaultColWidth="9.00390625" defaultRowHeight="12.75"/>
  <cols>
    <col min="1" max="3" width="35.75390625" style="164" customWidth="1"/>
    <col min="4" max="7" width="0" style="164" hidden="1" customWidth="1"/>
    <col min="8" max="16384" width="9.125" style="164" customWidth="1"/>
  </cols>
  <sheetData>
    <row r="1" ht="24.75" customHeight="1">
      <c r="A1" s="167" t="s">
        <v>267</v>
      </c>
    </row>
    <row r="2" ht="24.75" customHeight="1"/>
    <row r="3" spans="1:3" ht="24.75" customHeight="1">
      <c r="A3" s="166" t="s">
        <v>262</v>
      </c>
      <c r="B3" s="166" t="s">
        <v>263</v>
      </c>
      <c r="C3" s="166" t="s">
        <v>264</v>
      </c>
    </row>
    <row r="4" spans="1:6" ht="24.75" customHeight="1">
      <c r="A4" s="165"/>
      <c r="B4" s="165"/>
      <c r="C4" s="165"/>
      <c r="F4" s="164" t="s">
        <v>265</v>
      </c>
    </row>
    <row r="5" spans="1:6" ht="24.75" customHeight="1">
      <c r="A5" s="165"/>
      <c r="B5" s="165"/>
      <c r="C5" s="165"/>
      <c r="F5" s="164" t="s">
        <v>266</v>
      </c>
    </row>
    <row r="6" spans="1:3" ht="24.75" customHeight="1">
      <c r="A6" s="165"/>
      <c r="B6" s="165"/>
      <c r="C6" s="165"/>
    </row>
    <row r="7" spans="1:3" ht="24.75" customHeight="1">
      <c r="A7" s="165"/>
      <c r="B7" s="165"/>
      <c r="C7" s="165"/>
    </row>
    <row r="8" spans="1:3" ht="24.75" customHeight="1">
      <c r="A8" s="165"/>
      <c r="B8" s="165"/>
      <c r="C8" s="165"/>
    </row>
    <row r="9" spans="1:3" ht="24.75" customHeight="1">
      <c r="A9" s="165"/>
      <c r="B9" s="165"/>
      <c r="C9" s="165"/>
    </row>
    <row r="10" spans="1:3" ht="24.75" customHeight="1">
      <c r="A10" s="165"/>
      <c r="B10" s="165"/>
      <c r="C10" s="165"/>
    </row>
    <row r="11" spans="1:3" ht="24.75" customHeight="1">
      <c r="A11" s="165"/>
      <c r="B11" s="165"/>
      <c r="C11" s="165"/>
    </row>
    <row r="12" spans="1:3" ht="24.75" customHeight="1">
      <c r="A12" s="165"/>
      <c r="B12" s="165"/>
      <c r="C12" s="165"/>
    </row>
    <row r="13" spans="1:3" ht="24.75" customHeight="1">
      <c r="A13" s="165"/>
      <c r="B13" s="165"/>
      <c r="C13" s="165"/>
    </row>
    <row r="14" spans="1:3" ht="24.75" customHeight="1">
      <c r="A14" s="165"/>
      <c r="B14" s="165"/>
      <c r="C14" s="165"/>
    </row>
  </sheetData>
  <sheetProtection/>
  <dataValidations count="1">
    <dataValidation type="list" allowBlank="1" showInputMessage="1" showErrorMessage="1" sqref="B4:B14">
      <formula1>$F$4:$F$6</formula1>
    </dataValidation>
  </dataValidations>
  <printOptions/>
  <pageMargins left="0.7" right="0.7" top="0.75" bottom="0.75" header="0.3" footer="0.3"/>
  <pageSetup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5.75390625" style="0" customWidth="1"/>
    <col min="2" max="2" width="12.00390625" style="0" customWidth="1"/>
    <col min="3" max="3" width="24.75390625" style="0" customWidth="1"/>
    <col min="4" max="4" width="20.875" style="0" bestFit="1" customWidth="1"/>
    <col min="5" max="5" width="10.75390625" style="0" customWidth="1"/>
    <col min="6" max="6" width="20.875" style="0" bestFit="1" customWidth="1"/>
    <col min="7" max="7" width="10.75390625" style="0" customWidth="1"/>
    <col min="8" max="8" width="20.875" style="0" bestFit="1" customWidth="1"/>
    <col min="9" max="9" width="10.75390625" style="0" customWidth="1"/>
  </cols>
  <sheetData>
    <row r="1" spans="1:3" ht="12">
      <c r="A1" t="s">
        <v>134</v>
      </c>
      <c r="B1" t="s">
        <v>135</v>
      </c>
      <c r="C1" t="s">
        <v>136</v>
      </c>
    </row>
    <row r="2" spans="1:3" ht="12">
      <c r="A2" t="str">
        <f>'申込書'!B1</f>
        <v>第１３回ＣＭＣ新年フェスティバル水泳競技大会</v>
      </c>
      <c r="B2" s="23">
        <v>40571</v>
      </c>
      <c r="C2" t="s">
        <v>219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"/>
  <sheetViews>
    <sheetView zoomScalePageLayoutView="0" workbookViewId="0" topLeftCell="AH1">
      <selection activeCell="N3" sqref="N3"/>
    </sheetView>
  </sheetViews>
  <sheetFormatPr defaultColWidth="9.00390625" defaultRowHeight="12.75"/>
  <cols>
    <col min="2" max="2" width="7.875" style="0" customWidth="1"/>
    <col min="3" max="3" width="14.75390625" style="0" customWidth="1"/>
    <col min="4" max="4" width="41.75390625" style="0" customWidth="1"/>
    <col min="5" max="5" width="15.75390625" style="0" customWidth="1"/>
    <col min="6" max="6" width="12.125" style="0" customWidth="1"/>
    <col min="7" max="7" width="13.75390625" style="0" customWidth="1"/>
    <col min="8" max="8" width="10.125" style="0" customWidth="1"/>
    <col min="9" max="10" width="51.00390625" style="0" customWidth="1"/>
    <col min="11" max="12" width="13.125" style="0" customWidth="1"/>
    <col min="13" max="13" width="32.375" style="0" customWidth="1"/>
    <col min="14" max="15" width="20.875" style="0" customWidth="1"/>
    <col min="16" max="18" width="9.75390625" style="0" customWidth="1"/>
    <col min="19" max="20" width="20.875" style="0" customWidth="1"/>
    <col min="21" max="23" width="9.75390625" style="0" customWidth="1"/>
  </cols>
  <sheetData>
    <row r="1" spans="14:42" ht="12">
      <c r="N1" t="s">
        <v>106</v>
      </c>
      <c r="S1" t="s">
        <v>107</v>
      </c>
      <c r="X1" t="s">
        <v>86</v>
      </c>
      <c r="AG1" t="s">
        <v>91</v>
      </c>
      <c r="AP1" t="s">
        <v>90</v>
      </c>
    </row>
    <row r="2" spans="1:54" ht="12">
      <c r="A2" t="s">
        <v>100</v>
      </c>
      <c r="B2" t="s">
        <v>69</v>
      </c>
      <c r="C2" t="s">
        <v>70</v>
      </c>
      <c r="D2" t="s">
        <v>16</v>
      </c>
      <c r="E2" t="s">
        <v>74</v>
      </c>
      <c r="F2" t="s">
        <v>71</v>
      </c>
      <c r="G2" t="s">
        <v>72</v>
      </c>
      <c r="H2" t="s">
        <v>73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102</v>
      </c>
      <c r="O2" t="s">
        <v>29</v>
      </c>
      <c r="P2" t="s">
        <v>103</v>
      </c>
      <c r="Q2" t="s">
        <v>104</v>
      </c>
      <c r="R2" t="s">
        <v>105</v>
      </c>
      <c r="S2" t="s">
        <v>102</v>
      </c>
      <c r="T2" t="s">
        <v>29</v>
      </c>
      <c r="U2" t="s">
        <v>103</v>
      </c>
      <c r="V2" t="s">
        <v>104</v>
      </c>
      <c r="W2" t="s">
        <v>105</v>
      </c>
      <c r="X2" t="s">
        <v>80</v>
      </c>
      <c r="Y2" t="s">
        <v>81</v>
      </c>
      <c r="Z2" t="s">
        <v>82</v>
      </c>
      <c r="AA2" t="s">
        <v>83</v>
      </c>
      <c r="AB2" t="s">
        <v>84</v>
      </c>
      <c r="AC2" t="s">
        <v>85</v>
      </c>
      <c r="AD2" t="s">
        <v>87</v>
      </c>
      <c r="AE2" t="s">
        <v>88</v>
      </c>
      <c r="AF2" t="s">
        <v>89</v>
      </c>
      <c r="AG2" t="s">
        <v>80</v>
      </c>
      <c r="AH2" t="s">
        <v>81</v>
      </c>
      <c r="AI2" t="s">
        <v>82</v>
      </c>
      <c r="AJ2" t="s">
        <v>83</v>
      </c>
      <c r="AK2" t="s">
        <v>84</v>
      </c>
      <c r="AL2" t="s">
        <v>85</v>
      </c>
      <c r="AM2" t="s">
        <v>87</v>
      </c>
      <c r="AN2" t="s">
        <v>88</v>
      </c>
      <c r="AO2" t="s">
        <v>89</v>
      </c>
      <c r="AP2" t="s">
        <v>92</v>
      </c>
      <c r="AQ2" t="s">
        <v>93</v>
      </c>
      <c r="AR2" t="s">
        <v>94</v>
      </c>
      <c r="AS2" t="s">
        <v>95</v>
      </c>
      <c r="AT2" t="s">
        <v>96</v>
      </c>
      <c r="AU2" t="s">
        <v>97</v>
      </c>
      <c r="AV2" t="s">
        <v>33</v>
      </c>
      <c r="AW2" t="s">
        <v>43</v>
      </c>
      <c r="AX2" t="s">
        <v>98</v>
      </c>
      <c r="AY2" t="s">
        <v>99</v>
      </c>
      <c r="AZ2" t="s">
        <v>66</v>
      </c>
      <c r="BA2" t="s">
        <v>67</v>
      </c>
      <c r="BB2" t="s">
        <v>68</v>
      </c>
    </row>
    <row r="3" spans="2:54" ht="12">
      <c r="B3" s="19">
        <f>'申込書'!AA4</f>
      </c>
      <c r="C3" s="20">
        <f>'申込書'!Q5</f>
        <v>0</v>
      </c>
      <c r="D3">
        <f>'申込書'!C7</f>
        <v>0</v>
      </c>
      <c r="E3">
        <f>'申込書'!S11</f>
        <v>0</v>
      </c>
      <c r="F3">
        <f>'申込書'!C11</f>
        <v>0</v>
      </c>
      <c r="G3">
        <f>'申込書'!C9</f>
        <v>0</v>
      </c>
      <c r="H3">
        <f>'申込書'!D13</f>
        <v>0</v>
      </c>
      <c r="I3">
        <f>'申込書'!D14</f>
        <v>0</v>
      </c>
      <c r="J3">
        <f>IF('申込書'!D15="","",'申込書'!D15)</f>
      </c>
      <c r="K3">
        <f>'申込書'!F16</f>
        <v>0</v>
      </c>
      <c r="L3">
        <f>IF('申込書'!P16="","",'申込書'!P16)</f>
      </c>
      <c r="M3">
        <f>IF('申込書'!F17="","",'申込書'!F17)</f>
      </c>
      <c r="N3" t="e">
        <f>IF(申込書!#REF!="","",申込書!#REF!)</f>
        <v>#REF!</v>
      </c>
      <c r="O3" t="e">
        <f>IF(申込書!#REF!="","",申込書!#REF!)</f>
        <v>#REF!</v>
      </c>
      <c r="P3" t="e">
        <f>IF(申込書!#REF!="","",申込書!#REF!)</f>
        <v>#REF!</v>
      </c>
      <c r="Q3" t="e">
        <f>IF(申込書!#REF!="","",申込書!#REF!)</f>
        <v>#REF!</v>
      </c>
      <c r="R3" t="e">
        <f>IF(申込書!#REF!="","",申込書!#REF!)</f>
        <v>#REF!</v>
      </c>
      <c r="S3" t="e">
        <f>IF(申込書!#REF!="","",申込書!#REF!)</f>
        <v>#REF!</v>
      </c>
      <c r="T3" t="e">
        <f>IF(申込書!#REF!="","",申込書!#REF!)</f>
        <v>#REF!</v>
      </c>
      <c r="U3" t="e">
        <f>IF(申込書!#REF!="","",申込書!#REF!)</f>
        <v>#REF!</v>
      </c>
      <c r="V3" t="e">
        <f>IF(申込書!#REF!="","",申込書!#REF!)</f>
        <v>#REF!</v>
      </c>
      <c r="W3" t="e">
        <f>IF(申込書!#REF!="","",申込書!#REF!)</f>
        <v>#REF!</v>
      </c>
      <c r="X3" t="e">
        <f>申込書!#REF!</f>
        <v>#REF!</v>
      </c>
      <c r="Y3">
        <f>'申込書'!N19</f>
        <v>0</v>
      </c>
      <c r="Z3" t="e">
        <f>X3+Y3</f>
        <v>#REF!</v>
      </c>
      <c r="AA3" t="e">
        <f>申込書!#REF!</f>
        <v>#REF!</v>
      </c>
      <c r="AB3">
        <f>'申込書'!N20</f>
        <v>0</v>
      </c>
      <c r="AC3" t="e">
        <f>AA3+AB3</f>
        <v>#REF!</v>
      </c>
      <c r="AD3" t="e">
        <f>X3+AA3</f>
        <v>#REF!</v>
      </c>
      <c r="AE3">
        <f>Y3+AB3</f>
        <v>0</v>
      </c>
      <c r="AF3" t="e">
        <f>AD3+AE3</f>
        <v>#REF!</v>
      </c>
      <c r="AG3" t="e">
        <f>申込書!#REF!</f>
        <v>#REF!</v>
      </c>
      <c r="AH3" t="e">
        <f>申込書!#REF!</f>
        <v>#REF!</v>
      </c>
      <c r="AI3" t="e">
        <f>AG3+AH3</f>
        <v>#REF!</v>
      </c>
      <c r="AJ3" t="e">
        <f>申込書!#REF!</f>
        <v>#REF!</v>
      </c>
      <c r="AK3" t="e">
        <f>申込書!#REF!</f>
        <v>#REF!</v>
      </c>
      <c r="AL3" t="e">
        <f>AJ3+AK3</f>
        <v>#REF!</v>
      </c>
      <c r="AM3" t="e">
        <f>AG3+AJ3</f>
        <v>#REF!</v>
      </c>
      <c r="AN3" t="e">
        <f>AH3+AK3</f>
        <v>#REF!</v>
      </c>
      <c r="AO3" t="e">
        <f>AI3+AL3</f>
        <v>#REF!</v>
      </c>
      <c r="AP3">
        <f>'申込書'!H23</f>
        <v>0</v>
      </c>
      <c r="AQ3">
        <f>'申込書'!P23</f>
        <v>0</v>
      </c>
      <c r="AR3">
        <f>'申込書'!H24</f>
        <v>0</v>
      </c>
      <c r="AS3">
        <f>'申込書'!P24</f>
        <v>0</v>
      </c>
      <c r="AT3" t="e">
        <f>申込書!#REF!</f>
        <v>#REF!</v>
      </c>
      <c r="AU3">
        <f>'申込書'!P25</f>
        <v>0</v>
      </c>
      <c r="AV3" t="e">
        <f>SUM(AP3:AU3)</f>
        <v>#REF!</v>
      </c>
      <c r="AW3">
        <f>'申込書'!O31</f>
        <v>0</v>
      </c>
      <c r="AX3">
        <f>'申込書'!O32</f>
        <v>0</v>
      </c>
      <c r="AY3" t="e">
        <f>申込書!#REF!</f>
        <v>#REF!</v>
      </c>
      <c r="AZ3" s="21" t="e">
        <f>申込書!#REF!</f>
        <v>#REF!</v>
      </c>
      <c r="BA3" t="e">
        <f>申込書!#REF!</f>
        <v>#REF!</v>
      </c>
      <c r="BB3" t="e">
        <f>申込書!#REF!</f>
        <v>#REF!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6.625" style="0" customWidth="1"/>
    <col min="3" max="3" width="11.875" style="0" customWidth="1"/>
    <col min="4" max="5" width="15.625" style="0" customWidth="1"/>
  </cols>
  <sheetData>
    <row r="1" spans="1:5" ht="12">
      <c r="A1" t="s">
        <v>108</v>
      </c>
      <c r="B1" t="s">
        <v>109</v>
      </c>
      <c r="C1" t="s">
        <v>110</v>
      </c>
      <c r="D1" t="s">
        <v>111</v>
      </c>
      <c r="E1" t="s">
        <v>112</v>
      </c>
    </row>
    <row r="2" spans="1:5" ht="12">
      <c r="A2" s="19">
        <f>'申込書'!$AA$5</f>
      </c>
      <c r="B2">
        <f>'申込書'!C7</f>
        <v>0</v>
      </c>
      <c r="C2" s="20">
        <f>'申込書'!Q5</f>
        <v>0</v>
      </c>
      <c r="D2">
        <f>'申込書'!S11</f>
        <v>0</v>
      </c>
      <c r="E2">
        <f>D2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7.25390625" style="0" customWidth="1"/>
    <col min="2" max="2" width="4.875" style="0" customWidth="1"/>
    <col min="3" max="3" width="14.00390625" style="0" customWidth="1"/>
    <col min="4" max="4" width="13.375" style="0" customWidth="1"/>
    <col min="5" max="5" width="10.75390625" style="0" bestFit="1" customWidth="1"/>
    <col min="6" max="6" width="5.00390625" style="0" customWidth="1"/>
    <col min="7" max="7" width="7.75390625" style="0" customWidth="1"/>
  </cols>
  <sheetData>
    <row r="1" spans="1:10" s="24" customFormat="1" ht="12">
      <c r="A1" s="24" t="s">
        <v>113</v>
      </c>
      <c r="B1" s="24" t="s">
        <v>114</v>
      </c>
      <c r="C1" s="24" t="s">
        <v>119</v>
      </c>
      <c r="D1" s="24" t="s">
        <v>115</v>
      </c>
      <c r="E1" s="24" t="s">
        <v>9</v>
      </c>
      <c r="F1" s="24" t="s">
        <v>25</v>
      </c>
      <c r="G1" s="24" t="s">
        <v>116</v>
      </c>
      <c r="H1" s="24" t="s">
        <v>117</v>
      </c>
      <c r="I1" s="24" t="s">
        <v>118</v>
      </c>
      <c r="J1" s="24" t="s">
        <v>120</v>
      </c>
    </row>
    <row r="2" spans="1:10" ht="12">
      <c r="A2">
        <f>IF('申込一覧表'!D6="","",'申込一覧表'!Z6)</f>
      </c>
      <c r="B2">
        <v>0</v>
      </c>
      <c r="C2" s="30" t="str">
        <f>'申込一覧表'!AF6</f>
        <v>  </v>
      </c>
      <c r="D2" s="30" t="str">
        <f>'申込一覧表'!AE6</f>
        <v> </v>
      </c>
      <c r="E2" s="32">
        <f>'申込一覧表'!B6</f>
        <v>0</v>
      </c>
      <c r="F2" s="30">
        <f>'申込一覧表'!P6</f>
      </c>
      <c r="G2" s="30">
        <f>'申込一覧表'!AC6</f>
      </c>
      <c r="I2" s="30">
        <f>'申込一覧表'!AQ6</f>
        <v>0</v>
      </c>
      <c r="J2" s="34">
        <f>'申込書'!$AA$5</f>
      </c>
    </row>
    <row r="3" spans="1:10" ht="12">
      <c r="A3">
        <f>IF('申込一覧表'!D7="","",'申込一覧表'!Z7)</f>
      </c>
      <c r="B3">
        <v>0</v>
      </c>
      <c r="C3" s="30" t="str">
        <f>'申込一覧表'!AF7</f>
        <v>  </v>
      </c>
      <c r="D3" s="30" t="str">
        <f>'申込一覧表'!AE7</f>
        <v> </v>
      </c>
      <c r="E3" s="32">
        <f>'申込一覧表'!B7</f>
        <v>0</v>
      </c>
      <c r="F3" s="30">
        <f>'申込一覧表'!P7</f>
      </c>
      <c r="G3" s="30">
        <f>'申込一覧表'!AC7</f>
      </c>
      <c r="I3" s="30">
        <f>'申込一覧表'!AQ7</f>
        <v>0</v>
      </c>
      <c r="J3" s="34">
        <f>'申込書'!$AA$5</f>
      </c>
    </row>
    <row r="4" spans="1:10" ht="12">
      <c r="A4">
        <f>IF('申込一覧表'!D8="","",'申込一覧表'!Z8)</f>
      </c>
      <c r="B4">
        <v>0</v>
      </c>
      <c r="C4" s="30" t="str">
        <f>'申込一覧表'!AF8</f>
        <v>  </v>
      </c>
      <c r="D4" s="30" t="str">
        <f>'申込一覧表'!AE8</f>
        <v> </v>
      </c>
      <c r="E4" s="32">
        <f>'申込一覧表'!B8</f>
        <v>0</v>
      </c>
      <c r="F4" s="30">
        <f>'申込一覧表'!P8</f>
      </c>
      <c r="G4" s="30">
        <f>'申込一覧表'!AC8</f>
      </c>
      <c r="I4" s="30">
        <f>'申込一覧表'!AQ8</f>
        <v>0</v>
      </c>
      <c r="J4" s="34">
        <f>'申込書'!$AA$5</f>
      </c>
    </row>
    <row r="5" spans="1:10" ht="12">
      <c r="A5">
        <f>IF('申込一覧表'!D9="","",'申込一覧表'!Z9)</f>
      </c>
      <c r="B5">
        <v>0</v>
      </c>
      <c r="C5" s="30" t="str">
        <f>'申込一覧表'!AF9</f>
        <v>  </v>
      </c>
      <c r="D5" s="30" t="str">
        <f>'申込一覧表'!AE9</f>
        <v> </v>
      </c>
      <c r="E5" s="32">
        <f>'申込一覧表'!B9</f>
        <v>0</v>
      </c>
      <c r="F5" s="30">
        <f>'申込一覧表'!P9</f>
      </c>
      <c r="G5" s="30">
        <f>'申込一覧表'!AC9</f>
      </c>
      <c r="I5" s="30">
        <f>'申込一覧表'!AQ9</f>
        <v>0</v>
      </c>
      <c r="J5" s="34">
        <f>'申込書'!$AA$5</f>
      </c>
    </row>
    <row r="6" spans="1:10" ht="12">
      <c r="A6">
        <f>IF('申込一覧表'!D10="","",'申込一覧表'!Z10)</f>
      </c>
      <c r="B6">
        <v>0</v>
      </c>
      <c r="C6" s="30" t="str">
        <f>'申込一覧表'!AF10</f>
        <v>  </v>
      </c>
      <c r="D6" s="30" t="str">
        <f>'申込一覧表'!AE10</f>
        <v> </v>
      </c>
      <c r="E6" s="32">
        <f>'申込一覧表'!B10</f>
        <v>0</v>
      </c>
      <c r="F6" s="30">
        <f>'申込一覧表'!P10</f>
      </c>
      <c r="G6" s="30">
        <f>'申込一覧表'!AC10</f>
      </c>
      <c r="I6" s="30">
        <f>'申込一覧表'!AQ10</f>
        <v>0</v>
      </c>
      <c r="J6" s="34">
        <f>'申込書'!$AA$5</f>
      </c>
    </row>
    <row r="7" spans="1:10" ht="12">
      <c r="A7">
        <f>IF('申込一覧表'!D11="","",'申込一覧表'!Z11)</f>
      </c>
      <c r="B7">
        <v>0</v>
      </c>
      <c r="C7" s="30" t="str">
        <f>'申込一覧表'!AF11</f>
        <v>  </v>
      </c>
      <c r="D7" s="30" t="str">
        <f>'申込一覧表'!AE11</f>
        <v> </v>
      </c>
      <c r="E7" s="32">
        <f>'申込一覧表'!B11</f>
        <v>0</v>
      </c>
      <c r="F7" s="30">
        <f>'申込一覧表'!P11</f>
      </c>
      <c r="G7" s="30">
        <f>'申込一覧表'!AC11</f>
      </c>
      <c r="I7" s="30">
        <f>'申込一覧表'!AQ11</f>
        <v>0</v>
      </c>
      <c r="J7" s="34">
        <f>'申込書'!$AA$5</f>
      </c>
    </row>
    <row r="8" spans="1:10" ht="12">
      <c r="A8">
        <f>IF('申込一覧表'!D12="","",'申込一覧表'!Z12)</f>
      </c>
      <c r="B8">
        <v>0</v>
      </c>
      <c r="C8" s="30" t="str">
        <f>'申込一覧表'!AF12</f>
        <v>  </v>
      </c>
      <c r="D8" s="30" t="str">
        <f>'申込一覧表'!AE12</f>
        <v> </v>
      </c>
      <c r="E8" s="32">
        <f>'申込一覧表'!B12</f>
        <v>0</v>
      </c>
      <c r="F8" s="30">
        <f>'申込一覧表'!P12</f>
      </c>
      <c r="G8" s="30">
        <f>'申込一覧表'!AC12</f>
      </c>
      <c r="I8" s="30">
        <f>'申込一覧表'!AQ12</f>
        <v>0</v>
      </c>
      <c r="J8" s="34">
        <f>'申込書'!$AA$5</f>
      </c>
    </row>
    <row r="9" spans="1:10" ht="12">
      <c r="A9">
        <f>IF('申込一覧表'!D13="","",'申込一覧表'!Z13)</f>
      </c>
      <c r="B9">
        <v>0</v>
      </c>
      <c r="C9" s="30" t="str">
        <f>'申込一覧表'!AF13</f>
        <v>  </v>
      </c>
      <c r="D9" s="30" t="str">
        <f>'申込一覧表'!AE13</f>
        <v> </v>
      </c>
      <c r="E9" s="32">
        <f>'申込一覧表'!B13</f>
        <v>0</v>
      </c>
      <c r="F9" s="30">
        <f>'申込一覧表'!P13</f>
      </c>
      <c r="G9" s="30">
        <f>'申込一覧表'!AC13</f>
      </c>
      <c r="I9" s="30">
        <f>'申込一覧表'!AQ13</f>
        <v>0</v>
      </c>
      <c r="J9" s="34">
        <f>'申込書'!$AA$5</f>
      </c>
    </row>
    <row r="10" spans="1:10" ht="12">
      <c r="A10">
        <f>IF('申込一覧表'!D14="","",'申込一覧表'!Z14)</f>
      </c>
      <c r="B10">
        <v>0</v>
      </c>
      <c r="C10" s="30" t="str">
        <f>'申込一覧表'!AF14</f>
        <v>  </v>
      </c>
      <c r="D10" s="30" t="str">
        <f>'申込一覧表'!AE14</f>
        <v> </v>
      </c>
      <c r="E10" s="32">
        <f>'申込一覧表'!B14</f>
        <v>0</v>
      </c>
      <c r="F10" s="30">
        <f>'申込一覧表'!P14</f>
      </c>
      <c r="G10" s="30">
        <f>'申込一覧表'!AC14</f>
      </c>
      <c r="I10" s="30">
        <f>'申込一覧表'!AQ14</f>
        <v>0</v>
      </c>
      <c r="J10" s="34">
        <f>'申込書'!$AA$5</f>
      </c>
    </row>
    <row r="11" spans="1:10" ht="12">
      <c r="A11">
        <f>IF('申込一覧表'!D15="","",'申込一覧表'!Z15)</f>
      </c>
      <c r="B11">
        <v>0</v>
      </c>
      <c r="C11" s="30" t="str">
        <f>'申込一覧表'!AF15</f>
        <v>  </v>
      </c>
      <c r="D11" s="30" t="str">
        <f>'申込一覧表'!AE15</f>
        <v> </v>
      </c>
      <c r="E11" s="32">
        <f>'申込一覧表'!B15</f>
        <v>0</v>
      </c>
      <c r="F11" s="30">
        <f>'申込一覧表'!P15</f>
      </c>
      <c r="G11" s="30">
        <f>'申込一覧表'!AC15</f>
      </c>
      <c r="I11" s="30">
        <f>'申込一覧表'!AQ15</f>
        <v>0</v>
      </c>
      <c r="J11" s="34">
        <f>'申込書'!$AA$5</f>
      </c>
    </row>
    <row r="12" spans="1:10" ht="12">
      <c r="A12">
        <f>IF('申込一覧表'!D16="","",'申込一覧表'!Z16)</f>
      </c>
      <c r="B12">
        <v>0</v>
      </c>
      <c r="C12" s="30" t="str">
        <f>'申込一覧表'!AF16</f>
        <v>  </v>
      </c>
      <c r="D12" s="30" t="str">
        <f>'申込一覧表'!AE16</f>
        <v> </v>
      </c>
      <c r="E12" s="32">
        <f>'申込一覧表'!B16</f>
        <v>0</v>
      </c>
      <c r="F12" s="30">
        <f>'申込一覧表'!P16</f>
      </c>
      <c r="G12" s="30">
        <f>'申込一覧表'!AC16</f>
      </c>
      <c r="I12" s="30">
        <f>'申込一覧表'!AQ16</f>
        <v>0</v>
      </c>
      <c r="J12" s="34">
        <f>'申込書'!$AA$5</f>
      </c>
    </row>
    <row r="13" spans="1:10" ht="12">
      <c r="A13">
        <f>IF('申込一覧表'!D17="","",'申込一覧表'!Z17)</f>
      </c>
      <c r="B13">
        <v>0</v>
      </c>
      <c r="C13" s="30" t="str">
        <f>'申込一覧表'!AF17</f>
        <v>  </v>
      </c>
      <c r="D13" s="30" t="str">
        <f>'申込一覧表'!AE17</f>
        <v> </v>
      </c>
      <c r="E13" s="32">
        <f>'申込一覧表'!B17</f>
        <v>0</v>
      </c>
      <c r="F13" s="30">
        <f>'申込一覧表'!P17</f>
      </c>
      <c r="G13" s="30">
        <f>'申込一覧表'!AC17</f>
      </c>
      <c r="I13" s="30">
        <f>'申込一覧表'!AQ17</f>
        <v>0</v>
      </c>
      <c r="J13" s="34">
        <f>'申込書'!$AA$5</f>
      </c>
    </row>
    <row r="14" spans="1:10" ht="12">
      <c r="A14">
        <f>IF('申込一覧表'!D18="","",'申込一覧表'!Z18)</f>
      </c>
      <c r="B14">
        <v>0</v>
      </c>
      <c r="C14" s="30" t="str">
        <f>'申込一覧表'!AF18</f>
        <v>  </v>
      </c>
      <c r="D14" s="30" t="str">
        <f>'申込一覧表'!AE18</f>
        <v> </v>
      </c>
      <c r="E14" s="32">
        <f>'申込一覧表'!B18</f>
        <v>0</v>
      </c>
      <c r="F14" s="30">
        <f>'申込一覧表'!P18</f>
      </c>
      <c r="G14" s="30">
        <f>'申込一覧表'!AC18</f>
      </c>
      <c r="I14" s="30">
        <f>'申込一覧表'!AQ18</f>
        <v>0</v>
      </c>
      <c r="J14" s="34">
        <f>'申込書'!$AA$5</f>
      </c>
    </row>
    <row r="15" spans="1:10" ht="12">
      <c r="A15">
        <f>IF('申込一覧表'!D19="","",'申込一覧表'!Z19)</f>
      </c>
      <c r="B15">
        <v>0</v>
      </c>
      <c r="C15" s="30" t="str">
        <f>'申込一覧表'!AF19</f>
        <v>  </v>
      </c>
      <c r="D15" s="30" t="str">
        <f>'申込一覧表'!AE19</f>
        <v> </v>
      </c>
      <c r="E15" s="32">
        <f>'申込一覧表'!B19</f>
        <v>0</v>
      </c>
      <c r="F15" s="30">
        <f>'申込一覧表'!P19</f>
      </c>
      <c r="G15" s="30">
        <f>'申込一覧表'!AC19</f>
      </c>
      <c r="I15" s="30">
        <f>'申込一覧表'!AQ19</f>
        <v>0</v>
      </c>
      <c r="J15" s="34">
        <f>'申込書'!$AA$5</f>
      </c>
    </row>
    <row r="16" spans="1:10" ht="12">
      <c r="A16">
        <f>IF('申込一覧表'!D20="","",'申込一覧表'!Z20)</f>
      </c>
      <c r="B16">
        <v>0</v>
      </c>
      <c r="C16" s="30" t="str">
        <f>'申込一覧表'!AF20</f>
        <v>  </v>
      </c>
      <c r="D16" s="30" t="str">
        <f>'申込一覧表'!AE20</f>
        <v> </v>
      </c>
      <c r="E16" s="32">
        <f>'申込一覧表'!B20</f>
        <v>0</v>
      </c>
      <c r="F16" s="30">
        <f>'申込一覧表'!P20</f>
      </c>
      <c r="G16" s="30">
        <f>'申込一覧表'!AC20</f>
      </c>
      <c r="I16" s="30">
        <f>'申込一覧表'!AQ20</f>
        <v>0</v>
      </c>
      <c r="J16" s="34">
        <f>'申込書'!$AA$5</f>
      </c>
    </row>
    <row r="17" spans="1:10" ht="12">
      <c r="A17">
        <f>IF('申込一覧表'!D21="","",'申込一覧表'!Z21)</f>
      </c>
      <c r="B17">
        <v>0</v>
      </c>
      <c r="C17" s="30" t="str">
        <f>'申込一覧表'!AF21</f>
        <v>  </v>
      </c>
      <c r="D17" s="30" t="str">
        <f>'申込一覧表'!AE21</f>
        <v> </v>
      </c>
      <c r="E17" s="32">
        <f>'申込一覧表'!B21</f>
        <v>0</v>
      </c>
      <c r="F17" s="30">
        <f>'申込一覧表'!P21</f>
      </c>
      <c r="G17" s="30">
        <f>'申込一覧表'!AC21</f>
      </c>
      <c r="I17" s="30">
        <f>'申込一覧表'!AQ21</f>
        <v>0</v>
      </c>
      <c r="J17" s="34">
        <f>'申込書'!$AA$5</f>
      </c>
    </row>
    <row r="18" spans="1:10" ht="12">
      <c r="A18">
        <f>IF('申込一覧表'!D22="","",'申込一覧表'!Z22)</f>
      </c>
      <c r="B18">
        <v>0</v>
      </c>
      <c r="C18" s="30" t="str">
        <f>'申込一覧表'!AF22</f>
        <v>  </v>
      </c>
      <c r="D18" s="30" t="str">
        <f>'申込一覧表'!AE22</f>
        <v> </v>
      </c>
      <c r="E18" s="32">
        <f>'申込一覧表'!B22</f>
        <v>0</v>
      </c>
      <c r="F18" s="30">
        <f>'申込一覧表'!P22</f>
      </c>
      <c r="G18" s="30">
        <f>'申込一覧表'!AC22</f>
      </c>
      <c r="I18" s="30">
        <f>'申込一覧表'!AQ22</f>
        <v>0</v>
      </c>
      <c r="J18" s="34">
        <f>'申込書'!$AA$5</f>
      </c>
    </row>
    <row r="19" spans="1:10" ht="12">
      <c r="A19">
        <f>IF('申込一覧表'!D23="","",'申込一覧表'!Z23)</f>
      </c>
      <c r="B19">
        <v>0</v>
      </c>
      <c r="C19" s="30" t="str">
        <f>'申込一覧表'!AF23</f>
        <v>  </v>
      </c>
      <c r="D19" s="30" t="str">
        <f>'申込一覧表'!AE23</f>
        <v> </v>
      </c>
      <c r="E19" s="32">
        <f>'申込一覧表'!B23</f>
        <v>0</v>
      </c>
      <c r="F19" s="30">
        <f>'申込一覧表'!P23</f>
      </c>
      <c r="G19" s="30">
        <f>'申込一覧表'!AC23</f>
      </c>
      <c r="I19" s="30">
        <f>'申込一覧表'!AQ23</f>
        <v>0</v>
      </c>
      <c r="J19" s="34">
        <f>'申込書'!$AA$5</f>
      </c>
    </row>
    <row r="20" spans="1:10" ht="12">
      <c r="A20">
        <f>IF('申込一覧表'!D24="","",'申込一覧表'!Z24)</f>
      </c>
      <c r="B20">
        <v>0</v>
      </c>
      <c r="C20" s="30" t="str">
        <f>'申込一覧表'!AF24</f>
        <v>  </v>
      </c>
      <c r="D20" s="30" t="str">
        <f>'申込一覧表'!AE24</f>
        <v> </v>
      </c>
      <c r="E20" s="32">
        <f>'申込一覧表'!B24</f>
        <v>0</v>
      </c>
      <c r="F20" s="30">
        <f>'申込一覧表'!P24</f>
      </c>
      <c r="G20" s="30">
        <f>'申込一覧表'!AC24</f>
      </c>
      <c r="I20" s="30">
        <f>'申込一覧表'!AQ24</f>
        <v>0</v>
      </c>
      <c r="J20" s="34">
        <f>'申込書'!$AA$5</f>
      </c>
    </row>
    <row r="21" spans="1:10" ht="12">
      <c r="A21">
        <f>IF('申込一覧表'!D25="","",'申込一覧表'!Z25)</f>
      </c>
      <c r="B21">
        <v>0</v>
      </c>
      <c r="C21" s="30" t="str">
        <f>'申込一覧表'!AF25</f>
        <v>  </v>
      </c>
      <c r="D21" s="30" t="str">
        <f>'申込一覧表'!AE25</f>
        <v> </v>
      </c>
      <c r="E21" s="32">
        <f>'申込一覧表'!B25</f>
        <v>0</v>
      </c>
      <c r="F21" s="30">
        <f>'申込一覧表'!P25</f>
      </c>
      <c r="G21" s="30">
        <f>'申込一覧表'!AC25</f>
      </c>
      <c r="I21" s="30">
        <f>'申込一覧表'!AQ25</f>
        <v>0</v>
      </c>
      <c r="J21" s="34">
        <f>'申込書'!$AA$5</f>
      </c>
    </row>
    <row r="22" spans="1:10" ht="12">
      <c r="A22">
        <f>IF('申込一覧表'!D26="","",'申込一覧表'!Z26)</f>
      </c>
      <c r="B22">
        <v>0</v>
      </c>
      <c r="C22" s="30" t="str">
        <f>'申込一覧表'!AF26</f>
        <v>  </v>
      </c>
      <c r="D22" s="30" t="str">
        <f>'申込一覧表'!AE26</f>
        <v> </v>
      </c>
      <c r="E22" s="32">
        <f>'申込一覧表'!B26</f>
        <v>0</v>
      </c>
      <c r="F22" s="30">
        <f>'申込一覧表'!P26</f>
      </c>
      <c r="G22" s="30">
        <f>'申込一覧表'!AC26</f>
      </c>
      <c r="I22" s="30">
        <f>'申込一覧表'!AQ26</f>
        <v>0</v>
      </c>
      <c r="J22" s="34">
        <f>'申込書'!$AA$5</f>
      </c>
    </row>
    <row r="23" spans="1:10" ht="12">
      <c r="A23">
        <f>IF('申込一覧表'!D27="","",'申込一覧表'!Z27)</f>
      </c>
      <c r="B23">
        <v>0</v>
      </c>
      <c r="C23" s="30" t="str">
        <f>'申込一覧表'!AF27</f>
        <v>  </v>
      </c>
      <c r="D23" s="30" t="str">
        <f>'申込一覧表'!AE27</f>
        <v> </v>
      </c>
      <c r="E23" s="32">
        <f>'申込一覧表'!B27</f>
        <v>0</v>
      </c>
      <c r="F23" s="30">
        <f>'申込一覧表'!P27</f>
      </c>
      <c r="G23" s="30">
        <f>'申込一覧表'!AC27</f>
      </c>
      <c r="I23" s="30">
        <f>'申込一覧表'!AQ27</f>
        <v>0</v>
      </c>
      <c r="J23" s="34">
        <f>'申込書'!$AA$5</f>
      </c>
    </row>
    <row r="24" spans="1:10" ht="12">
      <c r="A24">
        <f>IF('申込一覧表'!D28="","",'申込一覧表'!Z28)</f>
      </c>
      <c r="B24">
        <v>0</v>
      </c>
      <c r="C24" s="30" t="str">
        <f>'申込一覧表'!AF28</f>
        <v>  </v>
      </c>
      <c r="D24" s="30" t="str">
        <f>'申込一覧表'!AE28</f>
        <v> </v>
      </c>
      <c r="E24" s="32">
        <f>'申込一覧表'!B28</f>
        <v>0</v>
      </c>
      <c r="F24" s="30">
        <f>'申込一覧表'!P28</f>
      </c>
      <c r="G24" s="30">
        <f>'申込一覧表'!AC28</f>
      </c>
      <c r="I24" s="30">
        <f>'申込一覧表'!AQ28</f>
        <v>0</v>
      </c>
      <c r="J24" s="34">
        <f>'申込書'!$AA$5</f>
      </c>
    </row>
    <row r="25" spans="1:10" ht="12">
      <c r="A25">
        <f>IF('申込一覧表'!D29="","",'申込一覧表'!Z29)</f>
      </c>
      <c r="B25">
        <v>0</v>
      </c>
      <c r="C25" s="30" t="str">
        <f>'申込一覧表'!AF29</f>
        <v>  </v>
      </c>
      <c r="D25" s="30" t="str">
        <f>'申込一覧表'!AE29</f>
        <v> </v>
      </c>
      <c r="E25" s="32">
        <f>'申込一覧表'!B29</f>
        <v>0</v>
      </c>
      <c r="F25" s="30">
        <f>'申込一覧表'!P29</f>
      </c>
      <c r="G25" s="30">
        <f>'申込一覧表'!AC29</f>
      </c>
      <c r="I25" s="30">
        <f>'申込一覧表'!AQ29</f>
        <v>0</v>
      </c>
      <c r="J25" s="34">
        <f>'申込書'!$AA$5</f>
      </c>
    </row>
    <row r="26" spans="1:10" ht="12">
      <c r="A26">
        <f>IF('申込一覧表'!D30="","",'申込一覧表'!Z30)</f>
      </c>
      <c r="B26">
        <v>0</v>
      </c>
      <c r="C26" s="30" t="str">
        <f>'申込一覧表'!AF30</f>
        <v>  </v>
      </c>
      <c r="D26" s="30" t="str">
        <f>'申込一覧表'!AE30</f>
        <v> </v>
      </c>
      <c r="E26" s="32">
        <f>'申込一覧表'!B30</f>
        <v>0</v>
      </c>
      <c r="F26" s="30">
        <f>'申込一覧表'!P30</f>
      </c>
      <c r="G26" s="30">
        <f>'申込一覧表'!AC30</f>
      </c>
      <c r="I26" s="30">
        <f>'申込一覧表'!AQ30</f>
        <v>0</v>
      </c>
      <c r="J26" s="34">
        <f>'申込書'!$AA$5</f>
      </c>
    </row>
    <row r="27" spans="1:10" ht="12">
      <c r="A27">
        <f>IF('申込一覧表'!D31="","",'申込一覧表'!Z31)</f>
      </c>
      <c r="B27">
        <v>0</v>
      </c>
      <c r="C27" s="30" t="str">
        <f>'申込一覧表'!AF31</f>
        <v>  </v>
      </c>
      <c r="D27" s="30" t="str">
        <f>'申込一覧表'!AE31</f>
        <v> </v>
      </c>
      <c r="E27" s="32">
        <f>'申込一覧表'!B31</f>
        <v>0</v>
      </c>
      <c r="F27" s="30">
        <f>'申込一覧表'!P31</f>
      </c>
      <c r="G27" s="30">
        <f>'申込一覧表'!AC31</f>
      </c>
      <c r="I27" s="30">
        <f>'申込一覧表'!AQ31</f>
        <v>0</v>
      </c>
      <c r="J27" s="34">
        <f>'申込書'!$AA$5</f>
      </c>
    </row>
    <row r="28" spans="1:10" ht="12">
      <c r="A28">
        <f>IF('申込一覧表'!D32="","",'申込一覧表'!Z32)</f>
      </c>
      <c r="B28">
        <v>0</v>
      </c>
      <c r="C28" s="30" t="str">
        <f>'申込一覧表'!AF32</f>
        <v>  </v>
      </c>
      <c r="D28" s="30" t="str">
        <f>'申込一覧表'!AE32</f>
        <v> </v>
      </c>
      <c r="E28" s="32">
        <f>'申込一覧表'!B32</f>
        <v>0</v>
      </c>
      <c r="F28" s="30">
        <f>'申込一覧表'!P32</f>
      </c>
      <c r="G28" s="30">
        <f>'申込一覧表'!AC32</f>
      </c>
      <c r="I28" s="30">
        <f>'申込一覧表'!AQ32</f>
        <v>0</v>
      </c>
      <c r="J28" s="34">
        <f>'申込書'!$AA$5</f>
      </c>
    </row>
    <row r="29" spans="1:10" ht="12">
      <c r="A29">
        <f>IF('申込一覧表'!D33="","",'申込一覧表'!Z33)</f>
      </c>
      <c r="B29">
        <v>0</v>
      </c>
      <c r="C29" s="30" t="str">
        <f>'申込一覧表'!AF33</f>
        <v>  </v>
      </c>
      <c r="D29" s="30" t="str">
        <f>'申込一覧表'!AE33</f>
        <v> </v>
      </c>
      <c r="E29" s="32">
        <f>'申込一覧表'!B33</f>
        <v>0</v>
      </c>
      <c r="F29" s="30">
        <f>'申込一覧表'!P33</f>
      </c>
      <c r="G29" s="30">
        <f>'申込一覧表'!AC33</f>
      </c>
      <c r="I29" s="30">
        <f>'申込一覧表'!AQ33</f>
        <v>0</v>
      </c>
      <c r="J29" s="34">
        <f>'申込書'!$AA$5</f>
      </c>
    </row>
    <row r="30" spans="1:10" ht="12">
      <c r="A30">
        <f>IF('申込一覧表'!D34="","",'申込一覧表'!Z34)</f>
      </c>
      <c r="B30">
        <v>0</v>
      </c>
      <c r="C30" s="30" t="str">
        <f>'申込一覧表'!AF34</f>
        <v>  </v>
      </c>
      <c r="D30" s="30" t="str">
        <f>'申込一覧表'!AE34</f>
        <v> </v>
      </c>
      <c r="E30" s="32">
        <f>'申込一覧表'!B34</f>
        <v>0</v>
      </c>
      <c r="F30" s="30">
        <f>'申込一覧表'!P34</f>
      </c>
      <c r="G30" s="30">
        <f>'申込一覧表'!AC34</f>
      </c>
      <c r="I30" s="30">
        <f>'申込一覧表'!AQ34</f>
        <v>0</v>
      </c>
      <c r="J30" s="34">
        <f>'申込書'!$AA$5</f>
      </c>
    </row>
    <row r="31" spans="1:10" ht="12">
      <c r="A31">
        <f>IF('申込一覧表'!D35="","",'申込一覧表'!Z35)</f>
      </c>
      <c r="B31">
        <v>0</v>
      </c>
      <c r="C31" s="30" t="str">
        <f>'申込一覧表'!AF35</f>
        <v>  </v>
      </c>
      <c r="D31" s="30" t="str">
        <f>'申込一覧表'!AE35</f>
        <v> </v>
      </c>
      <c r="E31" s="32">
        <f>'申込一覧表'!B35</f>
        <v>0</v>
      </c>
      <c r="F31" s="30">
        <f>'申込一覧表'!P35</f>
      </c>
      <c r="G31" s="30">
        <f>'申込一覧表'!AC35</f>
      </c>
      <c r="I31" s="30">
        <f>'申込一覧表'!AQ35</f>
        <v>0</v>
      </c>
      <c r="J31" s="34">
        <f>'申込書'!$AA$5</f>
      </c>
    </row>
    <row r="32" spans="1:10" ht="12">
      <c r="A32">
        <f>IF('申込一覧表'!D36="","",'申込一覧表'!Z36)</f>
      </c>
      <c r="B32">
        <v>0</v>
      </c>
      <c r="C32" s="30" t="str">
        <f>'申込一覧表'!AF36</f>
        <v>  </v>
      </c>
      <c r="D32" s="30" t="str">
        <f>'申込一覧表'!AE36</f>
        <v> </v>
      </c>
      <c r="E32" s="32">
        <f>'申込一覧表'!B36</f>
        <v>0</v>
      </c>
      <c r="F32" s="30">
        <f>'申込一覧表'!P36</f>
      </c>
      <c r="G32" s="30">
        <f>'申込一覧表'!AC36</f>
      </c>
      <c r="I32" s="30">
        <f>'申込一覧表'!AQ36</f>
        <v>0</v>
      </c>
      <c r="J32" s="34">
        <f>'申込書'!$AA$5</f>
      </c>
    </row>
    <row r="33" spans="1:10" ht="12">
      <c r="A33">
        <f>IF('申込一覧表'!D37="","",'申込一覧表'!Z37)</f>
      </c>
      <c r="B33">
        <v>0</v>
      </c>
      <c r="C33" s="30" t="str">
        <f>'申込一覧表'!AF37</f>
        <v>  </v>
      </c>
      <c r="D33" s="30" t="str">
        <f>'申込一覧表'!AE37</f>
        <v> </v>
      </c>
      <c r="E33" s="32">
        <f>'申込一覧表'!B37</f>
        <v>0</v>
      </c>
      <c r="F33" s="30">
        <f>'申込一覧表'!P37</f>
      </c>
      <c r="G33" s="30">
        <f>'申込一覧表'!AC37</f>
      </c>
      <c r="I33" s="30">
        <f>'申込一覧表'!AQ37</f>
        <v>0</v>
      </c>
      <c r="J33" s="34">
        <f>'申込書'!$AA$5</f>
      </c>
    </row>
    <row r="34" spans="1:10" ht="12">
      <c r="A34">
        <f>IF('申込一覧表'!D38="","",'申込一覧表'!Z38)</f>
      </c>
      <c r="B34">
        <v>0</v>
      </c>
      <c r="C34" s="30" t="str">
        <f>'申込一覧表'!AF38</f>
        <v>  </v>
      </c>
      <c r="D34" s="30" t="str">
        <f>'申込一覧表'!AE38</f>
        <v> </v>
      </c>
      <c r="E34" s="32">
        <f>'申込一覧表'!B38</f>
        <v>0</v>
      </c>
      <c r="F34" s="30">
        <f>'申込一覧表'!P38</f>
      </c>
      <c r="G34" s="30">
        <f>'申込一覧表'!AC38</f>
      </c>
      <c r="I34" s="30">
        <f>'申込一覧表'!AQ38</f>
        <v>0</v>
      </c>
      <c r="J34" s="34">
        <f>'申込書'!$AA$5</f>
      </c>
    </row>
    <row r="35" spans="1:10" ht="12">
      <c r="A35">
        <f>IF('申込一覧表'!D39="","",'申込一覧表'!Z39)</f>
      </c>
      <c r="B35">
        <v>0</v>
      </c>
      <c r="C35" s="30" t="str">
        <f>'申込一覧表'!AF39</f>
        <v>  </v>
      </c>
      <c r="D35" s="30" t="str">
        <f>'申込一覧表'!AE39</f>
        <v> </v>
      </c>
      <c r="E35" s="32">
        <f>'申込一覧表'!B39</f>
        <v>0</v>
      </c>
      <c r="F35" s="30">
        <f>'申込一覧表'!P39</f>
      </c>
      <c r="G35" s="30">
        <f>'申込一覧表'!AC39</f>
      </c>
      <c r="I35" s="30">
        <f>'申込一覧表'!AQ39</f>
        <v>0</v>
      </c>
      <c r="J35" s="34">
        <f>'申込書'!$AA$5</f>
      </c>
    </row>
    <row r="36" spans="1:10" ht="12">
      <c r="A36">
        <f>IF('申込一覧表'!D40="","",'申込一覧表'!Z40)</f>
      </c>
      <c r="B36">
        <v>0</v>
      </c>
      <c r="C36" s="30" t="str">
        <f>'申込一覧表'!AF40</f>
        <v>  </v>
      </c>
      <c r="D36" s="30" t="str">
        <f>'申込一覧表'!AE40</f>
        <v> </v>
      </c>
      <c r="E36" s="32">
        <f>'申込一覧表'!B40</f>
        <v>0</v>
      </c>
      <c r="F36" s="30">
        <f>'申込一覧表'!P40</f>
      </c>
      <c r="G36" s="30">
        <f>'申込一覧表'!AC40</f>
      </c>
      <c r="I36" s="30">
        <f>'申込一覧表'!AQ40</f>
        <v>0</v>
      </c>
      <c r="J36" s="34">
        <f>'申込書'!$AA$5</f>
      </c>
    </row>
    <row r="37" spans="1:10" ht="12">
      <c r="A37">
        <f>IF('申込一覧表'!D41="","",'申込一覧表'!Z41)</f>
      </c>
      <c r="B37">
        <v>0</v>
      </c>
      <c r="C37" s="30" t="str">
        <f>'申込一覧表'!AF41</f>
        <v>  </v>
      </c>
      <c r="D37" s="30" t="str">
        <f>'申込一覧表'!AE41</f>
        <v> </v>
      </c>
      <c r="E37" s="32">
        <f>'申込一覧表'!B41</f>
        <v>0</v>
      </c>
      <c r="F37" s="30">
        <f>'申込一覧表'!P41</f>
      </c>
      <c r="G37" s="30">
        <f>'申込一覧表'!AC41</f>
      </c>
      <c r="I37" s="30">
        <f>'申込一覧表'!AQ41</f>
        <v>0</v>
      </c>
      <c r="J37" s="34">
        <f>'申込書'!$AA$5</f>
      </c>
    </row>
    <row r="38" spans="1:10" ht="12">
      <c r="A38">
        <f>IF('申込一覧表'!D42="","",'申込一覧表'!Z42)</f>
      </c>
      <c r="B38">
        <v>0</v>
      </c>
      <c r="C38" s="30" t="str">
        <f>'申込一覧表'!AF42</f>
        <v>  </v>
      </c>
      <c r="D38" s="30" t="str">
        <f>'申込一覧表'!AE42</f>
        <v> </v>
      </c>
      <c r="E38" s="32">
        <f>'申込一覧表'!B42</f>
        <v>0</v>
      </c>
      <c r="F38" s="30">
        <f>'申込一覧表'!P42</f>
      </c>
      <c r="G38" s="30">
        <f>'申込一覧表'!AC42</f>
      </c>
      <c r="I38" s="30">
        <f>'申込一覧表'!AQ42</f>
        <v>0</v>
      </c>
      <c r="J38" s="34">
        <f>'申込書'!$AA$5</f>
      </c>
    </row>
    <row r="39" spans="1:10" ht="12">
      <c r="A39">
        <f>IF('申込一覧表'!D43="","",'申込一覧表'!Z43)</f>
      </c>
      <c r="B39">
        <v>0</v>
      </c>
      <c r="C39" s="30" t="str">
        <f>'申込一覧表'!AF43</f>
        <v>  </v>
      </c>
      <c r="D39" s="30" t="str">
        <f>'申込一覧表'!AE43</f>
        <v> </v>
      </c>
      <c r="E39" s="32">
        <f>'申込一覧表'!B43</f>
        <v>0</v>
      </c>
      <c r="F39" s="30">
        <f>'申込一覧表'!P43</f>
      </c>
      <c r="G39" s="30">
        <f>'申込一覧表'!AC43</f>
      </c>
      <c r="I39" s="30">
        <f>'申込一覧表'!AQ43</f>
        <v>0</v>
      </c>
      <c r="J39" s="34">
        <f>'申込書'!$AA$5</f>
      </c>
    </row>
    <row r="40" spans="1:10" ht="12">
      <c r="A40">
        <f>IF('申込一覧表'!D44="","",'申込一覧表'!Z44)</f>
      </c>
      <c r="B40">
        <v>0</v>
      </c>
      <c r="C40" s="30" t="str">
        <f>'申込一覧表'!AF44</f>
        <v>  </v>
      </c>
      <c r="D40" s="30" t="str">
        <f>'申込一覧表'!AE44</f>
        <v> </v>
      </c>
      <c r="E40" s="32">
        <f>'申込一覧表'!B44</f>
        <v>0</v>
      </c>
      <c r="F40" s="30">
        <f>'申込一覧表'!P44</f>
      </c>
      <c r="G40" s="30">
        <f>'申込一覧表'!AC44</f>
      </c>
      <c r="I40" s="30">
        <f>'申込一覧表'!AQ44</f>
        <v>0</v>
      </c>
      <c r="J40" s="34">
        <f>'申込書'!$AA$5</f>
      </c>
    </row>
    <row r="41" spans="1:10" ht="12">
      <c r="A41">
        <f>IF('申込一覧表'!D45="","",'申込一覧表'!Z45)</f>
      </c>
      <c r="B41">
        <v>0</v>
      </c>
      <c r="C41" s="30" t="str">
        <f>'申込一覧表'!AF45</f>
        <v>  </v>
      </c>
      <c r="D41" s="30" t="str">
        <f>'申込一覧表'!AE45</f>
        <v> </v>
      </c>
      <c r="E41" s="32">
        <f>'申込一覧表'!B45</f>
        <v>0</v>
      </c>
      <c r="F41" s="30">
        <f>'申込一覧表'!P45</f>
      </c>
      <c r="G41" s="30">
        <f>'申込一覧表'!AC45</f>
      </c>
      <c r="I41" s="30">
        <f>'申込一覧表'!AQ45</f>
        <v>0</v>
      </c>
      <c r="J41" s="34">
        <f>'申込書'!$AA$5</f>
      </c>
    </row>
    <row r="42" spans="1:10" ht="12">
      <c r="A42">
        <f>IF('申込一覧表'!D46="","",'申込一覧表'!Z46)</f>
      </c>
      <c r="B42">
        <v>0</v>
      </c>
      <c r="C42" s="30" t="str">
        <f>'申込一覧表'!AF46</f>
        <v>  </v>
      </c>
      <c r="D42" s="30" t="str">
        <f>'申込一覧表'!AE46</f>
        <v> </v>
      </c>
      <c r="E42" s="32">
        <f>'申込一覧表'!B46</f>
        <v>0</v>
      </c>
      <c r="F42" s="30">
        <f>'申込一覧表'!P46</f>
      </c>
      <c r="G42" s="30">
        <f>'申込一覧表'!AC46</f>
      </c>
      <c r="I42" s="30">
        <f>'申込一覧表'!AQ46</f>
        <v>0</v>
      </c>
      <c r="J42" s="34">
        <f>'申込書'!$AA$5</f>
      </c>
    </row>
    <row r="43" spans="1:10" ht="12">
      <c r="A43">
        <f>IF('申込一覧表'!D47="","",'申込一覧表'!Z47)</f>
      </c>
      <c r="B43">
        <v>0</v>
      </c>
      <c r="C43" s="30" t="str">
        <f>'申込一覧表'!AF47</f>
        <v>  </v>
      </c>
      <c r="D43" s="30" t="str">
        <f>'申込一覧表'!AE47</f>
        <v> </v>
      </c>
      <c r="E43" s="32">
        <f>'申込一覧表'!B47</f>
        <v>0</v>
      </c>
      <c r="F43" s="30">
        <f>'申込一覧表'!P47</f>
      </c>
      <c r="G43" s="30">
        <f>'申込一覧表'!AC47</f>
      </c>
      <c r="I43" s="30">
        <f>'申込一覧表'!AQ47</f>
        <v>0</v>
      </c>
      <c r="J43" s="34">
        <f>'申込書'!$AA$5</f>
      </c>
    </row>
    <row r="44" spans="1:10" ht="12">
      <c r="A44">
        <f>IF('申込一覧表'!D48="","",'申込一覧表'!Z48)</f>
      </c>
      <c r="B44">
        <v>0</v>
      </c>
      <c r="C44" s="30" t="str">
        <f>'申込一覧表'!AF48</f>
        <v>  </v>
      </c>
      <c r="D44" s="30" t="str">
        <f>'申込一覧表'!AE48</f>
        <v> </v>
      </c>
      <c r="E44" s="32">
        <f>'申込一覧表'!B48</f>
        <v>0</v>
      </c>
      <c r="F44" s="30">
        <f>'申込一覧表'!P48</f>
      </c>
      <c r="G44" s="30">
        <f>'申込一覧表'!AC48</f>
      </c>
      <c r="I44" s="30">
        <f>'申込一覧表'!AQ48</f>
        <v>0</v>
      </c>
      <c r="J44" s="34">
        <f>'申込書'!$AA$5</f>
      </c>
    </row>
    <row r="45" spans="1:10" ht="12">
      <c r="A45">
        <f>IF('申込一覧表'!D49="","",'申込一覧表'!Z49)</f>
      </c>
      <c r="B45">
        <v>0</v>
      </c>
      <c r="C45" s="30" t="str">
        <f>'申込一覧表'!AF49</f>
        <v>  </v>
      </c>
      <c r="D45" s="30" t="str">
        <f>'申込一覧表'!AE49</f>
        <v> </v>
      </c>
      <c r="E45" s="32">
        <f>'申込一覧表'!B49</f>
        <v>0</v>
      </c>
      <c r="F45" s="30">
        <f>'申込一覧表'!P49</f>
      </c>
      <c r="G45" s="30">
        <f>'申込一覧表'!AC49</f>
      </c>
      <c r="I45" s="30">
        <f>'申込一覧表'!AQ49</f>
        <v>0</v>
      </c>
      <c r="J45" s="34">
        <f>'申込書'!$AA$5</f>
      </c>
    </row>
    <row r="46" spans="1:10" ht="12">
      <c r="A46">
        <f>IF('申込一覧表'!D50="","",'申込一覧表'!Z50)</f>
      </c>
      <c r="B46">
        <v>0</v>
      </c>
      <c r="C46" s="30" t="str">
        <f>'申込一覧表'!AF50</f>
        <v>  </v>
      </c>
      <c r="D46" s="30" t="str">
        <f>'申込一覧表'!AE50</f>
        <v> </v>
      </c>
      <c r="E46" s="32">
        <f>'申込一覧表'!B50</f>
        <v>0</v>
      </c>
      <c r="F46" s="30">
        <f>'申込一覧表'!P50</f>
      </c>
      <c r="G46" s="30">
        <f>'申込一覧表'!AC50</f>
      </c>
      <c r="I46" s="30">
        <f>'申込一覧表'!AQ50</f>
        <v>0</v>
      </c>
      <c r="J46" s="34">
        <f>'申込書'!$AA$5</f>
      </c>
    </row>
    <row r="47" spans="1:10" ht="12">
      <c r="A47">
        <f>IF('申込一覧表'!D51="","",'申込一覧表'!Z51)</f>
      </c>
      <c r="B47">
        <v>0</v>
      </c>
      <c r="C47" s="30" t="str">
        <f>'申込一覧表'!AF51</f>
        <v>  </v>
      </c>
      <c r="D47" s="30" t="str">
        <f>'申込一覧表'!AE51</f>
        <v> </v>
      </c>
      <c r="E47" s="32">
        <f>'申込一覧表'!B51</f>
        <v>0</v>
      </c>
      <c r="F47" s="30">
        <f>'申込一覧表'!P51</f>
      </c>
      <c r="G47" s="30">
        <f>'申込一覧表'!AC51</f>
      </c>
      <c r="I47" s="30">
        <f>'申込一覧表'!AQ51</f>
        <v>0</v>
      </c>
      <c r="J47" s="34">
        <f>'申込書'!$AA$5</f>
      </c>
    </row>
    <row r="48" spans="1:10" ht="12">
      <c r="A48">
        <f>IF('申込一覧表'!D52="","",'申込一覧表'!Z52)</f>
      </c>
      <c r="B48">
        <v>0</v>
      </c>
      <c r="C48" s="30" t="str">
        <f>'申込一覧表'!AF52</f>
        <v>  </v>
      </c>
      <c r="D48" s="30" t="str">
        <f>'申込一覧表'!AE52</f>
        <v> </v>
      </c>
      <c r="E48" s="32">
        <f>'申込一覧表'!B52</f>
        <v>0</v>
      </c>
      <c r="F48" s="30">
        <f>'申込一覧表'!P52</f>
      </c>
      <c r="G48" s="30">
        <f>'申込一覧表'!AC52</f>
      </c>
      <c r="I48" s="30">
        <f>'申込一覧表'!AQ52</f>
        <v>0</v>
      </c>
      <c r="J48" s="34">
        <f>'申込書'!$AA$5</f>
      </c>
    </row>
    <row r="49" spans="1:10" ht="12">
      <c r="A49">
        <f>IF('申込一覧表'!D53="","",'申込一覧表'!Z53)</f>
      </c>
      <c r="B49">
        <v>0</v>
      </c>
      <c r="C49" s="30" t="str">
        <f>'申込一覧表'!AF53</f>
        <v>  </v>
      </c>
      <c r="D49" s="30" t="str">
        <f>'申込一覧表'!AE53</f>
        <v> </v>
      </c>
      <c r="E49" s="32">
        <f>'申込一覧表'!B53</f>
        <v>0</v>
      </c>
      <c r="F49" s="30">
        <f>'申込一覧表'!P53</f>
      </c>
      <c r="G49" s="30">
        <f>'申込一覧表'!AC53</f>
      </c>
      <c r="I49" s="30">
        <f>'申込一覧表'!AQ53</f>
        <v>0</v>
      </c>
      <c r="J49" s="34">
        <f>'申込書'!$AA$5</f>
      </c>
    </row>
    <row r="50" spans="1:10" ht="12">
      <c r="A50">
        <f>IF('申込一覧表'!D54="","",'申込一覧表'!Z54)</f>
      </c>
      <c r="B50">
        <v>0</v>
      </c>
      <c r="C50" s="30" t="str">
        <f>'申込一覧表'!AF54</f>
        <v>  </v>
      </c>
      <c r="D50" s="30" t="str">
        <f>'申込一覧表'!AE54</f>
        <v> </v>
      </c>
      <c r="E50" s="32">
        <f>'申込一覧表'!B54</f>
        <v>0</v>
      </c>
      <c r="F50" s="30">
        <f>'申込一覧表'!P54</f>
      </c>
      <c r="G50" s="30">
        <f>'申込一覧表'!AC54</f>
      </c>
      <c r="I50" s="30">
        <f>'申込一覧表'!AQ54</f>
        <v>0</v>
      </c>
      <c r="J50" s="34">
        <f>'申込書'!$AA$5</f>
      </c>
    </row>
    <row r="51" spans="1:10" ht="12">
      <c r="A51">
        <f>IF('申込一覧表'!D55="","",'申込一覧表'!Z55)</f>
      </c>
      <c r="B51">
        <v>0</v>
      </c>
      <c r="C51" s="30" t="str">
        <f>'申込一覧表'!AF55</f>
        <v>  </v>
      </c>
      <c r="D51" s="30" t="str">
        <f>'申込一覧表'!AE55</f>
        <v> </v>
      </c>
      <c r="E51" s="32">
        <f>'申込一覧表'!B55</f>
        <v>0</v>
      </c>
      <c r="F51" s="30">
        <f>'申込一覧表'!P55</f>
      </c>
      <c r="G51" s="30">
        <f>'申込一覧表'!AC55</f>
      </c>
      <c r="I51" s="30">
        <f>'申込一覧表'!AQ55</f>
        <v>0</v>
      </c>
      <c r="J51" s="34">
        <f>'申込書'!$AA$5</f>
      </c>
    </row>
    <row r="52" spans="1:10" ht="12">
      <c r="A52">
        <f>IF('申込一覧表'!D56="","",'申込一覧表'!Z56)</f>
      </c>
      <c r="B52">
        <v>0</v>
      </c>
      <c r="C52" s="30" t="str">
        <f>'申込一覧表'!AF56</f>
        <v>  </v>
      </c>
      <c r="D52" s="30" t="str">
        <f>'申込一覧表'!AE56</f>
        <v> </v>
      </c>
      <c r="E52" s="32">
        <f>'申込一覧表'!B56</f>
        <v>0</v>
      </c>
      <c r="F52" s="30">
        <f>'申込一覧表'!P56</f>
      </c>
      <c r="G52" s="30">
        <f>'申込一覧表'!AC56</f>
      </c>
      <c r="I52" s="30">
        <f>'申込一覧表'!AQ56</f>
        <v>0</v>
      </c>
      <c r="J52" s="34">
        <f>'申込書'!$AA$5</f>
      </c>
    </row>
    <row r="53" spans="1:10" ht="12">
      <c r="A53">
        <f>IF('申込一覧表'!D57="","",'申込一覧表'!Z57)</f>
      </c>
      <c r="B53">
        <v>0</v>
      </c>
      <c r="C53" s="30" t="str">
        <f>'申込一覧表'!AF57</f>
        <v>  </v>
      </c>
      <c r="D53" s="30" t="str">
        <f>'申込一覧表'!AE57</f>
        <v> </v>
      </c>
      <c r="E53" s="32">
        <f>'申込一覧表'!B57</f>
        <v>0</v>
      </c>
      <c r="F53" s="30">
        <f>'申込一覧表'!P57</f>
      </c>
      <c r="G53" s="30">
        <f>'申込一覧表'!AC57</f>
      </c>
      <c r="I53" s="30">
        <f>'申込一覧表'!AQ57</f>
        <v>0</v>
      </c>
      <c r="J53" s="34">
        <f>'申込書'!$AA$5</f>
      </c>
    </row>
    <row r="54" spans="1:10" ht="12">
      <c r="A54">
        <f>IF('申込一覧表'!D58="","",'申込一覧表'!Z58)</f>
      </c>
      <c r="B54">
        <v>0</v>
      </c>
      <c r="C54" s="30" t="str">
        <f>'申込一覧表'!AF58</f>
        <v>  </v>
      </c>
      <c r="D54" s="30" t="str">
        <f>'申込一覧表'!AE58</f>
        <v> </v>
      </c>
      <c r="E54" s="32">
        <f>'申込一覧表'!B58</f>
        <v>0</v>
      </c>
      <c r="F54" s="30">
        <f>'申込一覧表'!P58</f>
      </c>
      <c r="G54" s="30">
        <f>'申込一覧表'!AC58</f>
      </c>
      <c r="I54" s="30">
        <f>'申込一覧表'!AQ58</f>
        <v>0</v>
      </c>
      <c r="J54" s="34">
        <f>'申込書'!$AA$5</f>
      </c>
    </row>
    <row r="55" spans="1:10" ht="12">
      <c r="A55">
        <f>IF('申込一覧表'!D59="","",'申込一覧表'!Z59)</f>
      </c>
      <c r="B55">
        <v>0</v>
      </c>
      <c r="C55" s="30" t="str">
        <f>'申込一覧表'!AF59</f>
        <v>  </v>
      </c>
      <c r="D55" s="30" t="str">
        <f>'申込一覧表'!AE59</f>
        <v> </v>
      </c>
      <c r="E55" s="32">
        <f>'申込一覧表'!B59</f>
        <v>0</v>
      </c>
      <c r="F55" s="30">
        <f>'申込一覧表'!P59</f>
      </c>
      <c r="G55" s="30">
        <f>'申込一覧表'!AC59</f>
      </c>
      <c r="I55" s="30">
        <f>'申込一覧表'!AQ59</f>
        <v>0</v>
      </c>
      <c r="J55" s="34">
        <f>'申込書'!$AA$5</f>
      </c>
    </row>
    <row r="56" spans="1:10" ht="12">
      <c r="A56">
        <f>IF('申込一覧表'!D60="","",'申込一覧表'!Z60)</f>
      </c>
      <c r="B56">
        <v>0</v>
      </c>
      <c r="C56" s="30" t="str">
        <f>'申込一覧表'!AF60</f>
        <v>  </v>
      </c>
      <c r="D56" s="30" t="str">
        <f>'申込一覧表'!AE60</f>
        <v> </v>
      </c>
      <c r="E56" s="32">
        <f>'申込一覧表'!B60</f>
        <v>0</v>
      </c>
      <c r="F56" s="30">
        <f>'申込一覧表'!P60</f>
      </c>
      <c r="G56" s="30">
        <f>'申込一覧表'!AC60</f>
      </c>
      <c r="I56" s="30">
        <f>'申込一覧表'!AQ60</f>
        <v>0</v>
      </c>
      <c r="J56" s="34">
        <f>'申込書'!$AA$5</f>
      </c>
    </row>
    <row r="57" spans="1:10" ht="12">
      <c r="A57">
        <f>IF('申込一覧表'!D61="","",'申込一覧表'!Z61)</f>
      </c>
      <c r="B57">
        <v>0</v>
      </c>
      <c r="C57" s="30" t="str">
        <f>'申込一覧表'!AF61</f>
        <v>  </v>
      </c>
      <c r="D57" s="30" t="str">
        <f>'申込一覧表'!AE61</f>
        <v> </v>
      </c>
      <c r="E57" s="32">
        <f>'申込一覧表'!B61</f>
        <v>0</v>
      </c>
      <c r="F57" s="30">
        <f>'申込一覧表'!P61</f>
      </c>
      <c r="G57" s="30">
        <f>'申込一覧表'!AC61</f>
      </c>
      <c r="I57" s="30">
        <f>'申込一覧表'!AQ61</f>
        <v>0</v>
      </c>
      <c r="J57" s="34">
        <f>'申込書'!$AA$5</f>
      </c>
    </row>
    <row r="58" spans="1:10" ht="12">
      <c r="A58">
        <f>IF('申込一覧表'!D62="","",'申込一覧表'!Z62)</f>
      </c>
      <c r="B58">
        <v>0</v>
      </c>
      <c r="C58" s="30" t="str">
        <f>'申込一覧表'!AF62</f>
        <v>  </v>
      </c>
      <c r="D58" s="30" t="str">
        <f>'申込一覧表'!AE62</f>
        <v> </v>
      </c>
      <c r="E58" s="32">
        <f>'申込一覧表'!B62</f>
        <v>0</v>
      </c>
      <c r="F58" s="30">
        <f>'申込一覧表'!P62</f>
      </c>
      <c r="G58" s="30">
        <f>'申込一覧表'!AC62</f>
      </c>
      <c r="I58" s="30">
        <f>'申込一覧表'!AQ62</f>
        <v>0</v>
      </c>
      <c r="J58" s="34">
        <f>'申込書'!$AA$5</f>
      </c>
    </row>
    <row r="59" spans="1:10" ht="12">
      <c r="A59">
        <f>IF('申込一覧表'!D63="","",'申込一覧表'!Z63)</f>
      </c>
      <c r="B59">
        <v>0</v>
      </c>
      <c r="C59" s="30" t="str">
        <f>'申込一覧表'!AF63</f>
        <v>  </v>
      </c>
      <c r="D59" s="30" t="str">
        <f>'申込一覧表'!AE63</f>
        <v> </v>
      </c>
      <c r="E59" s="32">
        <f>'申込一覧表'!B63</f>
        <v>0</v>
      </c>
      <c r="F59" s="30">
        <f>'申込一覧表'!P63</f>
      </c>
      <c r="G59" s="30">
        <f>'申込一覧表'!AC63</f>
      </c>
      <c r="I59" s="30">
        <f>'申込一覧表'!AQ63</f>
        <v>0</v>
      </c>
      <c r="J59" s="34">
        <f>'申込書'!$AA$5</f>
      </c>
    </row>
    <row r="60" spans="1:10" ht="12">
      <c r="A60">
        <f>IF('申込一覧表'!D64="","",'申込一覧表'!Z64)</f>
      </c>
      <c r="B60">
        <v>0</v>
      </c>
      <c r="C60" s="30" t="str">
        <f>'申込一覧表'!AF64</f>
        <v>  </v>
      </c>
      <c r="D60" s="30" t="str">
        <f>'申込一覧表'!AE64</f>
        <v> </v>
      </c>
      <c r="E60" s="32">
        <f>'申込一覧表'!B64</f>
        <v>0</v>
      </c>
      <c r="F60" s="30">
        <f>'申込一覧表'!P64</f>
      </c>
      <c r="G60" s="30">
        <f>'申込一覧表'!AC64</f>
      </c>
      <c r="I60" s="30">
        <f>'申込一覧表'!AQ64</f>
        <v>0</v>
      </c>
      <c r="J60" s="34">
        <f>'申込書'!$AA$5</f>
      </c>
    </row>
    <row r="61" spans="1:10" ht="12">
      <c r="A61" s="25">
        <f>IF('申込一覧表'!D65="","",'申込一覧表'!Z65)</f>
      </c>
      <c r="B61" s="25">
        <v>0</v>
      </c>
      <c r="C61" s="25" t="str">
        <f>'申込一覧表'!AF65</f>
        <v>  </v>
      </c>
      <c r="D61" s="25" t="str">
        <f>'申込一覧表'!AE65</f>
        <v> </v>
      </c>
      <c r="E61" s="26">
        <f>'申込一覧表'!B65</f>
        <v>0</v>
      </c>
      <c r="F61" s="25">
        <f>'申込一覧表'!P65</f>
      </c>
      <c r="G61" s="25">
        <f>'申込一覧表'!AC65</f>
      </c>
      <c r="H61" s="25"/>
      <c r="I61" s="25">
        <f>'申込一覧表'!AQ65</f>
        <v>0</v>
      </c>
      <c r="J61" s="35">
        <f>'申込書'!$AA$5</f>
      </c>
    </row>
    <row r="62" spans="1:10" ht="12">
      <c r="A62">
        <f>IF('申込一覧表'!D66="","",'申込一覧表'!Z66)</f>
      </c>
      <c r="C62">
        <f>IF(A62="","",'申込一覧表'!AF66)</f>
      </c>
      <c r="D62">
        <f>IF(A62="","",'申込一覧表'!AE66)</f>
      </c>
      <c r="E62" s="23">
        <f>IF(A62="","",'申込一覧表'!B66)</f>
      </c>
      <c r="F62">
        <f>IF(A62="","",'申込一覧表'!P66)</f>
      </c>
      <c r="G62">
        <f>IF(A62="","",'申込一覧表'!AC66)</f>
      </c>
      <c r="I62">
        <f>IF(A62="","",'申込一覧表'!AQ66)</f>
      </c>
      <c r="J62">
        <f>IF(A62="","",'申込書'!$AA$5)</f>
      </c>
    </row>
    <row r="63" spans="1:10" ht="12">
      <c r="A63" s="25">
        <f>IF('申込一覧表'!D67="","",'申込一覧表'!Z67)</f>
      </c>
      <c r="B63" s="25"/>
      <c r="C63" s="25">
        <f>IF(A63="","",'申込一覧表'!AF67)</f>
      </c>
      <c r="D63" s="25">
        <f>IF(A63="","",'申込一覧表'!AE67)</f>
      </c>
      <c r="E63" s="26">
        <f>IF(A63="","",'申込一覧表'!B67)</f>
      </c>
      <c r="F63" s="25">
        <f>IF(A63="","",'申込一覧表'!P67)</f>
      </c>
      <c r="G63" s="25">
        <f>IF(A63="","",'申込一覧表'!AC67)</f>
      </c>
      <c r="H63" s="25"/>
      <c r="I63" s="25">
        <f>IF(A63="","",'申込一覧表'!AQ67)</f>
      </c>
      <c r="J63" s="25">
        <f>IF(A63="","",'申込書'!$AA$5)</f>
      </c>
    </row>
    <row r="64" spans="1:10" ht="12">
      <c r="A64">
        <f>IF('申込一覧表'!D68="","",'申込一覧表'!Z68)</f>
      </c>
      <c r="B64">
        <v>5</v>
      </c>
      <c r="C64" s="31" t="str">
        <f>'申込一覧表'!AF68</f>
        <v>  </v>
      </c>
      <c r="D64" s="31" t="str">
        <f>'申込一覧表'!AE68</f>
        <v> </v>
      </c>
      <c r="E64" s="33">
        <f>'申込一覧表'!B68</f>
        <v>0</v>
      </c>
      <c r="F64" s="31">
        <f>'申込一覧表'!P68</f>
      </c>
      <c r="G64" s="31">
        <f>'申込一覧表'!AC68</f>
      </c>
      <c r="I64" s="31">
        <f>'申込一覧表'!AQ68</f>
        <v>0</v>
      </c>
      <c r="J64" s="36">
        <f>'申込書'!$AA$5</f>
      </c>
    </row>
    <row r="65" spans="1:10" ht="12">
      <c r="A65">
        <f>IF('申込一覧表'!D69="","",'申込一覧表'!Z69)</f>
      </c>
      <c r="B65">
        <v>5</v>
      </c>
      <c r="C65" s="30" t="str">
        <f>'申込一覧表'!AF69</f>
        <v>  </v>
      </c>
      <c r="D65" s="30" t="str">
        <f>'申込一覧表'!AE69</f>
        <v> </v>
      </c>
      <c r="E65" s="32">
        <f>'申込一覧表'!B69</f>
        <v>0</v>
      </c>
      <c r="F65" s="30">
        <f>'申込一覧表'!P69</f>
      </c>
      <c r="G65" s="30">
        <f>'申込一覧表'!AC69</f>
      </c>
      <c r="I65" s="30">
        <f>'申込一覧表'!AQ69</f>
        <v>0</v>
      </c>
      <c r="J65" s="34">
        <f>'申込書'!$AA$5</f>
      </c>
    </row>
    <row r="66" spans="1:10" ht="12">
      <c r="A66">
        <f>IF('申込一覧表'!D70="","",'申込一覧表'!Z70)</f>
      </c>
      <c r="B66">
        <v>5</v>
      </c>
      <c r="C66" s="30" t="str">
        <f>'申込一覧表'!AF70</f>
        <v>  </v>
      </c>
      <c r="D66" s="30" t="str">
        <f>'申込一覧表'!AE70</f>
        <v> </v>
      </c>
      <c r="E66" s="32">
        <f>'申込一覧表'!B70</f>
        <v>0</v>
      </c>
      <c r="F66" s="30">
        <f>'申込一覧表'!P70</f>
      </c>
      <c r="G66" s="30">
        <f>'申込一覧表'!AC70</f>
      </c>
      <c r="I66" s="30">
        <f>'申込一覧表'!AQ70</f>
        <v>0</v>
      </c>
      <c r="J66" s="34">
        <f>'申込書'!$AA$5</f>
      </c>
    </row>
    <row r="67" spans="1:10" ht="12">
      <c r="A67">
        <f>IF('申込一覧表'!D71="","",'申込一覧表'!Z71)</f>
      </c>
      <c r="B67">
        <v>5</v>
      </c>
      <c r="C67" s="30" t="str">
        <f>'申込一覧表'!AF71</f>
        <v>  </v>
      </c>
      <c r="D67" s="30" t="str">
        <f>'申込一覧表'!AE71</f>
        <v> </v>
      </c>
      <c r="E67" s="32">
        <f>'申込一覧表'!B71</f>
        <v>0</v>
      </c>
      <c r="F67" s="30">
        <f>'申込一覧表'!P71</f>
      </c>
      <c r="G67" s="30">
        <f>'申込一覧表'!AC71</f>
      </c>
      <c r="I67" s="30">
        <f>'申込一覧表'!AQ71</f>
        <v>0</v>
      </c>
      <c r="J67" s="34">
        <f>'申込書'!$AA$5</f>
      </c>
    </row>
    <row r="68" spans="1:10" ht="12">
      <c r="A68">
        <f>IF('申込一覧表'!D72="","",'申込一覧表'!Z72)</f>
      </c>
      <c r="B68">
        <v>5</v>
      </c>
      <c r="C68" s="30" t="str">
        <f>'申込一覧表'!AF72</f>
        <v>  </v>
      </c>
      <c r="D68" s="30" t="str">
        <f>'申込一覧表'!AE72</f>
        <v> </v>
      </c>
      <c r="E68" s="32">
        <f>'申込一覧表'!B72</f>
        <v>0</v>
      </c>
      <c r="F68" s="30">
        <f>'申込一覧表'!P72</f>
      </c>
      <c r="G68" s="30">
        <f>'申込一覧表'!AC72</f>
      </c>
      <c r="I68" s="30">
        <f>'申込一覧表'!AQ72</f>
        <v>0</v>
      </c>
      <c r="J68" s="34">
        <f>'申込書'!$AA$5</f>
      </c>
    </row>
    <row r="69" spans="1:10" ht="12">
      <c r="A69">
        <f>IF('申込一覧表'!D73="","",'申込一覧表'!Z73)</f>
      </c>
      <c r="B69">
        <v>5</v>
      </c>
      <c r="C69" s="30" t="str">
        <f>'申込一覧表'!AF73</f>
        <v>  </v>
      </c>
      <c r="D69" s="30" t="str">
        <f>'申込一覧表'!AE73</f>
        <v> </v>
      </c>
      <c r="E69" s="32">
        <f>'申込一覧表'!B73</f>
        <v>0</v>
      </c>
      <c r="F69" s="30">
        <f>'申込一覧表'!P73</f>
      </c>
      <c r="G69" s="30">
        <f>'申込一覧表'!AC73</f>
      </c>
      <c r="I69" s="30">
        <f>'申込一覧表'!AQ73</f>
        <v>0</v>
      </c>
      <c r="J69" s="34">
        <f>'申込書'!$AA$5</f>
      </c>
    </row>
    <row r="70" spans="1:10" ht="12">
      <c r="A70">
        <f>IF('申込一覧表'!D74="","",'申込一覧表'!Z74)</f>
      </c>
      <c r="B70">
        <v>5</v>
      </c>
      <c r="C70" s="30" t="str">
        <f>'申込一覧表'!AF74</f>
        <v>  </v>
      </c>
      <c r="D70" s="30" t="str">
        <f>'申込一覧表'!AE74</f>
        <v> </v>
      </c>
      <c r="E70" s="32">
        <f>'申込一覧表'!B74</f>
        <v>0</v>
      </c>
      <c r="F70" s="30">
        <f>'申込一覧表'!P74</f>
      </c>
      <c r="G70" s="30">
        <f>'申込一覧表'!AC74</f>
      </c>
      <c r="I70" s="30">
        <f>'申込一覧表'!AQ74</f>
        <v>0</v>
      </c>
      <c r="J70" s="34">
        <f>'申込書'!$AA$5</f>
      </c>
    </row>
    <row r="71" spans="1:10" ht="12">
      <c r="A71">
        <f>IF('申込一覧表'!D75="","",'申込一覧表'!Z75)</f>
      </c>
      <c r="B71">
        <v>5</v>
      </c>
      <c r="C71" s="30" t="str">
        <f>'申込一覧表'!AF75</f>
        <v>  </v>
      </c>
      <c r="D71" s="30" t="str">
        <f>'申込一覧表'!AE75</f>
        <v> </v>
      </c>
      <c r="E71" s="32">
        <f>'申込一覧表'!B75</f>
        <v>0</v>
      </c>
      <c r="F71" s="30">
        <f>'申込一覧表'!P75</f>
      </c>
      <c r="G71" s="30">
        <f>'申込一覧表'!AC75</f>
      </c>
      <c r="I71" s="30">
        <f>'申込一覧表'!AQ75</f>
        <v>0</v>
      </c>
      <c r="J71" s="34">
        <f>'申込書'!$AA$5</f>
      </c>
    </row>
    <row r="72" spans="1:10" ht="12">
      <c r="A72">
        <f>IF('申込一覧表'!D76="","",'申込一覧表'!Z76)</f>
      </c>
      <c r="B72">
        <v>5</v>
      </c>
      <c r="C72" s="30" t="str">
        <f>'申込一覧表'!AF76</f>
        <v>  </v>
      </c>
      <c r="D72" s="30" t="str">
        <f>'申込一覧表'!AE76</f>
        <v> </v>
      </c>
      <c r="E72" s="32">
        <f>'申込一覧表'!B76</f>
        <v>0</v>
      </c>
      <c r="F72" s="30">
        <f>'申込一覧表'!P76</f>
      </c>
      <c r="G72" s="30">
        <f>'申込一覧表'!AC76</f>
      </c>
      <c r="I72" s="30">
        <f>'申込一覧表'!AQ76</f>
        <v>0</v>
      </c>
      <c r="J72" s="34">
        <f>'申込書'!$AA$5</f>
      </c>
    </row>
    <row r="73" spans="1:10" ht="12">
      <c r="A73">
        <f>IF('申込一覧表'!D77="","",'申込一覧表'!Z77)</f>
      </c>
      <c r="B73">
        <v>5</v>
      </c>
      <c r="C73" s="30" t="str">
        <f>'申込一覧表'!AF77</f>
        <v>  </v>
      </c>
      <c r="D73" s="30" t="str">
        <f>'申込一覧表'!AE77</f>
        <v> </v>
      </c>
      <c r="E73" s="32">
        <f>'申込一覧表'!B77</f>
        <v>0</v>
      </c>
      <c r="F73" s="30">
        <f>'申込一覧表'!P77</f>
      </c>
      <c r="G73" s="30">
        <f>'申込一覧表'!AC77</f>
      </c>
      <c r="I73" s="30">
        <f>'申込一覧表'!AQ77</f>
        <v>0</v>
      </c>
      <c r="J73" s="34">
        <f>'申込書'!$AA$5</f>
      </c>
    </row>
    <row r="74" spans="1:10" ht="12">
      <c r="A74">
        <f>IF('申込一覧表'!D78="","",'申込一覧表'!Z78)</f>
      </c>
      <c r="B74">
        <v>5</v>
      </c>
      <c r="C74" s="30" t="str">
        <f>'申込一覧表'!AF78</f>
        <v>  </v>
      </c>
      <c r="D74" s="30" t="str">
        <f>'申込一覧表'!AE78</f>
        <v> </v>
      </c>
      <c r="E74" s="32">
        <f>'申込一覧表'!B78</f>
        <v>0</v>
      </c>
      <c r="F74" s="30">
        <f>'申込一覧表'!P78</f>
      </c>
      <c r="G74" s="30">
        <f>'申込一覧表'!AC78</f>
      </c>
      <c r="I74" s="30">
        <f>'申込一覧表'!AQ78</f>
        <v>0</v>
      </c>
      <c r="J74" s="34">
        <f>'申込書'!$AA$5</f>
      </c>
    </row>
    <row r="75" spans="1:10" ht="12">
      <c r="A75">
        <f>IF('申込一覧表'!D79="","",'申込一覧表'!Z79)</f>
      </c>
      <c r="B75">
        <v>5</v>
      </c>
      <c r="C75" s="30" t="str">
        <f>'申込一覧表'!AF79</f>
        <v>  </v>
      </c>
      <c r="D75" s="30" t="str">
        <f>'申込一覧表'!AE79</f>
        <v> </v>
      </c>
      <c r="E75" s="32">
        <f>'申込一覧表'!B79</f>
        <v>0</v>
      </c>
      <c r="F75" s="30">
        <f>'申込一覧表'!P79</f>
      </c>
      <c r="G75" s="30">
        <f>'申込一覧表'!AC79</f>
      </c>
      <c r="I75" s="30">
        <f>'申込一覧表'!AQ79</f>
        <v>0</v>
      </c>
      <c r="J75" s="34">
        <f>'申込書'!$AA$5</f>
      </c>
    </row>
    <row r="76" spans="1:10" ht="12">
      <c r="A76">
        <f>IF('申込一覧表'!D80="","",'申込一覧表'!Z80)</f>
      </c>
      <c r="B76">
        <v>5</v>
      </c>
      <c r="C76" s="30" t="str">
        <f>'申込一覧表'!AF80</f>
        <v>  </v>
      </c>
      <c r="D76" s="30" t="str">
        <f>'申込一覧表'!AE80</f>
        <v> </v>
      </c>
      <c r="E76" s="32">
        <f>'申込一覧表'!B80</f>
        <v>0</v>
      </c>
      <c r="F76" s="30">
        <f>'申込一覧表'!P80</f>
      </c>
      <c r="G76" s="30">
        <f>'申込一覧表'!AC80</f>
      </c>
      <c r="I76" s="30">
        <f>'申込一覧表'!AQ80</f>
        <v>0</v>
      </c>
      <c r="J76" s="34">
        <f>'申込書'!$AA$5</f>
      </c>
    </row>
    <row r="77" spans="1:10" ht="12">
      <c r="A77">
        <f>IF('申込一覧表'!D81="","",'申込一覧表'!Z81)</f>
      </c>
      <c r="B77">
        <v>5</v>
      </c>
      <c r="C77" s="30" t="str">
        <f>'申込一覧表'!AF81</f>
        <v>  </v>
      </c>
      <c r="D77" s="30" t="str">
        <f>'申込一覧表'!AE81</f>
        <v> </v>
      </c>
      <c r="E77" s="32">
        <f>'申込一覧表'!B81</f>
        <v>0</v>
      </c>
      <c r="F77" s="30">
        <f>'申込一覧表'!P81</f>
      </c>
      <c r="G77" s="30">
        <f>'申込一覧表'!AC81</f>
      </c>
      <c r="I77" s="30">
        <f>'申込一覧表'!AQ81</f>
        <v>0</v>
      </c>
      <c r="J77" s="34">
        <f>'申込書'!$AA$5</f>
      </c>
    </row>
    <row r="78" spans="1:10" ht="12">
      <c r="A78">
        <f>IF('申込一覧表'!D82="","",'申込一覧表'!Z82)</f>
      </c>
      <c r="B78">
        <v>5</v>
      </c>
      <c r="C78" s="30" t="str">
        <f>'申込一覧表'!AF82</f>
        <v>  </v>
      </c>
      <c r="D78" s="30" t="str">
        <f>'申込一覧表'!AE82</f>
        <v> </v>
      </c>
      <c r="E78" s="32">
        <f>'申込一覧表'!B82</f>
        <v>0</v>
      </c>
      <c r="F78" s="30">
        <f>'申込一覧表'!P82</f>
      </c>
      <c r="G78" s="30">
        <f>'申込一覧表'!AC82</f>
      </c>
      <c r="I78" s="30">
        <f>'申込一覧表'!AQ82</f>
        <v>0</v>
      </c>
      <c r="J78" s="34">
        <f>'申込書'!$AA$5</f>
      </c>
    </row>
    <row r="79" spans="1:10" ht="12">
      <c r="A79">
        <f>IF('申込一覧表'!D83="","",'申込一覧表'!Z83)</f>
      </c>
      <c r="B79">
        <v>5</v>
      </c>
      <c r="C79" s="30" t="str">
        <f>'申込一覧表'!AF83</f>
        <v>  </v>
      </c>
      <c r="D79" s="30" t="str">
        <f>'申込一覧表'!AE83</f>
        <v> </v>
      </c>
      <c r="E79" s="32">
        <f>'申込一覧表'!B83</f>
        <v>0</v>
      </c>
      <c r="F79" s="30">
        <f>'申込一覧表'!P83</f>
      </c>
      <c r="G79" s="30">
        <f>'申込一覧表'!AC83</f>
      </c>
      <c r="I79" s="30">
        <f>'申込一覧表'!AQ83</f>
        <v>0</v>
      </c>
      <c r="J79" s="34">
        <f>'申込書'!$AA$5</f>
      </c>
    </row>
    <row r="80" spans="1:10" ht="12">
      <c r="A80">
        <f>IF('申込一覧表'!D84="","",'申込一覧表'!Z84)</f>
      </c>
      <c r="B80">
        <v>5</v>
      </c>
      <c r="C80" s="30" t="str">
        <f>'申込一覧表'!AF84</f>
        <v>  </v>
      </c>
      <c r="D80" s="30" t="str">
        <f>'申込一覧表'!AE84</f>
        <v> </v>
      </c>
      <c r="E80" s="32">
        <f>'申込一覧表'!B84</f>
        <v>0</v>
      </c>
      <c r="F80" s="30">
        <f>'申込一覧表'!P84</f>
      </c>
      <c r="G80" s="30">
        <f>'申込一覧表'!AC84</f>
      </c>
      <c r="I80" s="30">
        <f>'申込一覧表'!AQ84</f>
        <v>0</v>
      </c>
      <c r="J80" s="34">
        <f>'申込書'!$AA$5</f>
      </c>
    </row>
    <row r="81" spans="1:10" ht="12">
      <c r="A81">
        <f>IF('申込一覧表'!D85="","",'申込一覧表'!Z85)</f>
      </c>
      <c r="B81">
        <v>5</v>
      </c>
      <c r="C81" s="30" t="str">
        <f>'申込一覧表'!AF85</f>
        <v>  </v>
      </c>
      <c r="D81" s="30" t="str">
        <f>'申込一覧表'!AE85</f>
        <v> </v>
      </c>
      <c r="E81" s="32">
        <f>'申込一覧表'!B85</f>
        <v>0</v>
      </c>
      <c r="F81" s="30">
        <f>'申込一覧表'!P85</f>
      </c>
      <c r="G81" s="30">
        <f>'申込一覧表'!AC85</f>
      </c>
      <c r="I81" s="30">
        <f>'申込一覧表'!AQ85</f>
        <v>0</v>
      </c>
      <c r="J81" s="34">
        <f>'申込書'!$AA$5</f>
      </c>
    </row>
    <row r="82" spans="1:10" ht="12">
      <c r="A82">
        <f>IF('申込一覧表'!D86="","",'申込一覧表'!Z86)</f>
      </c>
      <c r="B82">
        <v>5</v>
      </c>
      <c r="C82" s="30" t="str">
        <f>'申込一覧表'!AF86</f>
        <v>  </v>
      </c>
      <c r="D82" s="30" t="str">
        <f>'申込一覧表'!AE86</f>
        <v> </v>
      </c>
      <c r="E82" s="32">
        <f>'申込一覧表'!B86</f>
        <v>0</v>
      </c>
      <c r="F82" s="30">
        <f>'申込一覧表'!P86</f>
      </c>
      <c r="G82" s="30">
        <f>'申込一覧表'!AC86</f>
      </c>
      <c r="I82" s="30">
        <f>'申込一覧表'!AQ86</f>
        <v>0</v>
      </c>
      <c r="J82" s="34">
        <f>'申込書'!$AA$5</f>
      </c>
    </row>
    <row r="83" spans="1:10" ht="12">
      <c r="A83">
        <f>IF('申込一覧表'!D87="","",'申込一覧表'!Z87)</f>
      </c>
      <c r="B83">
        <v>5</v>
      </c>
      <c r="C83" s="30" t="str">
        <f>'申込一覧表'!AF87</f>
        <v>  </v>
      </c>
      <c r="D83" s="30" t="str">
        <f>'申込一覧表'!AE87</f>
        <v> </v>
      </c>
      <c r="E83" s="32">
        <f>'申込一覧表'!B87</f>
        <v>0</v>
      </c>
      <c r="F83" s="30">
        <f>'申込一覧表'!P87</f>
      </c>
      <c r="G83" s="30">
        <f>'申込一覧表'!AC87</f>
      </c>
      <c r="I83" s="30">
        <f>'申込一覧表'!AQ87</f>
        <v>0</v>
      </c>
      <c r="J83" s="34">
        <f>'申込書'!$AA$5</f>
      </c>
    </row>
    <row r="84" spans="1:10" ht="12">
      <c r="A84">
        <f>IF('申込一覧表'!D88="","",'申込一覧表'!Z88)</f>
      </c>
      <c r="B84">
        <v>5</v>
      </c>
      <c r="C84" s="30" t="str">
        <f>'申込一覧表'!AF88</f>
        <v>  </v>
      </c>
      <c r="D84" s="30" t="str">
        <f>'申込一覧表'!AE88</f>
        <v> </v>
      </c>
      <c r="E84" s="32">
        <f>'申込一覧表'!B88</f>
        <v>0</v>
      </c>
      <c r="F84" s="30">
        <f>'申込一覧表'!P88</f>
      </c>
      <c r="G84" s="30">
        <f>'申込一覧表'!AC88</f>
      </c>
      <c r="I84" s="30">
        <f>'申込一覧表'!AQ88</f>
        <v>0</v>
      </c>
      <c r="J84" s="34">
        <f>'申込書'!$AA$5</f>
      </c>
    </row>
    <row r="85" spans="1:10" ht="12">
      <c r="A85">
        <f>IF('申込一覧表'!D89="","",'申込一覧表'!Z89)</f>
      </c>
      <c r="B85">
        <v>5</v>
      </c>
      <c r="C85" s="30" t="str">
        <f>'申込一覧表'!AF89</f>
        <v>  </v>
      </c>
      <c r="D85" s="30" t="str">
        <f>'申込一覧表'!AE89</f>
        <v> </v>
      </c>
      <c r="E85" s="32">
        <f>'申込一覧表'!B89</f>
        <v>0</v>
      </c>
      <c r="F85" s="30">
        <f>'申込一覧表'!P89</f>
      </c>
      <c r="G85" s="30">
        <f>'申込一覧表'!AC89</f>
      </c>
      <c r="I85" s="30">
        <f>'申込一覧表'!AQ89</f>
        <v>0</v>
      </c>
      <c r="J85" s="34">
        <f>'申込書'!$AA$5</f>
      </c>
    </row>
    <row r="86" spans="1:10" ht="12">
      <c r="A86">
        <f>IF('申込一覧表'!D90="","",'申込一覧表'!Z90)</f>
      </c>
      <c r="B86">
        <v>5</v>
      </c>
      <c r="C86" s="30" t="str">
        <f>'申込一覧表'!AF90</f>
        <v>  </v>
      </c>
      <c r="D86" s="30" t="str">
        <f>'申込一覧表'!AE90</f>
        <v> </v>
      </c>
      <c r="E86" s="32">
        <f>'申込一覧表'!B90</f>
        <v>0</v>
      </c>
      <c r="F86" s="30">
        <f>'申込一覧表'!P90</f>
      </c>
      <c r="G86" s="30">
        <f>'申込一覧表'!AC90</f>
      </c>
      <c r="I86" s="30">
        <f>'申込一覧表'!AQ90</f>
        <v>0</v>
      </c>
      <c r="J86" s="34">
        <f>'申込書'!$AA$5</f>
      </c>
    </row>
    <row r="87" spans="1:10" ht="12">
      <c r="A87">
        <f>IF('申込一覧表'!D91="","",'申込一覧表'!Z91)</f>
      </c>
      <c r="B87">
        <v>5</v>
      </c>
      <c r="C87" s="30" t="str">
        <f>'申込一覧表'!AF91</f>
        <v>  </v>
      </c>
      <c r="D87" s="30" t="str">
        <f>'申込一覧表'!AE91</f>
        <v> </v>
      </c>
      <c r="E87" s="32">
        <f>'申込一覧表'!B91</f>
        <v>0</v>
      </c>
      <c r="F87" s="30">
        <f>'申込一覧表'!P91</f>
      </c>
      <c r="G87" s="30">
        <f>'申込一覧表'!AC91</f>
      </c>
      <c r="I87" s="30">
        <f>'申込一覧表'!AQ91</f>
        <v>0</v>
      </c>
      <c r="J87" s="34">
        <f>'申込書'!$AA$5</f>
      </c>
    </row>
    <row r="88" spans="1:10" ht="12">
      <c r="A88">
        <f>IF('申込一覧表'!D92="","",'申込一覧表'!Z92)</f>
      </c>
      <c r="B88">
        <v>5</v>
      </c>
      <c r="C88" s="30" t="str">
        <f>'申込一覧表'!AF92</f>
        <v>  </v>
      </c>
      <c r="D88" s="30" t="str">
        <f>'申込一覧表'!AE92</f>
        <v> </v>
      </c>
      <c r="E88" s="32">
        <f>'申込一覧表'!B92</f>
        <v>0</v>
      </c>
      <c r="F88" s="30">
        <f>'申込一覧表'!P92</f>
      </c>
      <c r="G88" s="30">
        <f>'申込一覧表'!AC92</f>
      </c>
      <c r="I88" s="30">
        <f>'申込一覧表'!AQ92</f>
        <v>0</v>
      </c>
      <c r="J88" s="34">
        <f>'申込書'!$AA$5</f>
      </c>
    </row>
    <row r="89" spans="1:10" ht="12">
      <c r="A89">
        <f>IF('申込一覧表'!D93="","",'申込一覧表'!Z93)</f>
      </c>
      <c r="B89">
        <v>5</v>
      </c>
      <c r="C89" s="30" t="str">
        <f>'申込一覧表'!AF93</f>
        <v>  </v>
      </c>
      <c r="D89" s="30" t="str">
        <f>'申込一覧表'!AE93</f>
        <v> </v>
      </c>
      <c r="E89" s="32">
        <f>'申込一覧表'!B93</f>
        <v>0</v>
      </c>
      <c r="F89" s="30">
        <f>'申込一覧表'!P93</f>
      </c>
      <c r="G89" s="30">
        <f>'申込一覧表'!AC93</f>
      </c>
      <c r="I89" s="30">
        <f>'申込一覧表'!AQ93</f>
        <v>0</v>
      </c>
      <c r="J89" s="34">
        <f>'申込書'!$AA$5</f>
      </c>
    </row>
    <row r="90" spans="1:10" ht="12">
      <c r="A90">
        <f>IF('申込一覧表'!D94="","",'申込一覧表'!Z94)</f>
      </c>
      <c r="B90">
        <v>5</v>
      </c>
      <c r="C90" s="30" t="str">
        <f>'申込一覧表'!AF94</f>
        <v>  </v>
      </c>
      <c r="D90" s="30" t="str">
        <f>'申込一覧表'!AE94</f>
        <v> </v>
      </c>
      <c r="E90" s="32">
        <f>'申込一覧表'!B94</f>
        <v>0</v>
      </c>
      <c r="F90" s="30">
        <f>'申込一覧表'!P94</f>
      </c>
      <c r="G90" s="30">
        <f>'申込一覧表'!AC94</f>
      </c>
      <c r="I90" s="30">
        <f>'申込一覧表'!AQ94</f>
        <v>0</v>
      </c>
      <c r="J90" s="34">
        <f>'申込書'!$AA$5</f>
      </c>
    </row>
    <row r="91" spans="1:10" ht="12">
      <c r="A91">
        <f>IF('申込一覧表'!D95="","",'申込一覧表'!Z95)</f>
      </c>
      <c r="B91">
        <v>5</v>
      </c>
      <c r="C91" s="30" t="str">
        <f>'申込一覧表'!AF95</f>
        <v>  </v>
      </c>
      <c r="D91" s="30" t="str">
        <f>'申込一覧表'!AE95</f>
        <v> </v>
      </c>
      <c r="E91" s="32">
        <f>'申込一覧表'!B95</f>
        <v>0</v>
      </c>
      <c r="F91" s="30">
        <f>'申込一覧表'!P95</f>
      </c>
      <c r="G91" s="30">
        <f>'申込一覧表'!AC95</f>
      </c>
      <c r="I91" s="30">
        <f>'申込一覧表'!AQ95</f>
        <v>0</v>
      </c>
      <c r="J91" s="34">
        <f>'申込書'!$AA$5</f>
      </c>
    </row>
    <row r="92" spans="1:10" ht="12">
      <c r="A92">
        <f>IF('申込一覧表'!D96="","",'申込一覧表'!Z96)</f>
      </c>
      <c r="B92">
        <v>5</v>
      </c>
      <c r="C92" s="30" t="str">
        <f>'申込一覧表'!AF96</f>
        <v>  </v>
      </c>
      <c r="D92" s="30" t="str">
        <f>'申込一覧表'!AE96</f>
        <v> </v>
      </c>
      <c r="E92" s="32">
        <f>'申込一覧表'!B96</f>
        <v>0</v>
      </c>
      <c r="F92" s="30">
        <f>'申込一覧表'!P96</f>
      </c>
      <c r="G92" s="30">
        <f>'申込一覧表'!AC96</f>
      </c>
      <c r="I92" s="30">
        <f>'申込一覧表'!AQ96</f>
        <v>0</v>
      </c>
      <c r="J92" s="34">
        <f>'申込書'!$AA$5</f>
      </c>
    </row>
    <row r="93" spans="1:10" ht="12">
      <c r="A93">
        <f>IF('申込一覧表'!D97="","",'申込一覧表'!Z97)</f>
      </c>
      <c r="B93">
        <v>5</v>
      </c>
      <c r="C93" s="30" t="str">
        <f>'申込一覧表'!AF97</f>
        <v>  </v>
      </c>
      <c r="D93" s="30" t="str">
        <f>'申込一覧表'!AE97</f>
        <v> </v>
      </c>
      <c r="E93" s="32">
        <f>'申込一覧表'!B97</f>
        <v>0</v>
      </c>
      <c r="F93" s="30">
        <f>'申込一覧表'!P97</f>
      </c>
      <c r="G93" s="30">
        <f>'申込一覧表'!AC97</f>
      </c>
      <c r="I93" s="30">
        <f>'申込一覧表'!AQ97</f>
        <v>0</v>
      </c>
      <c r="J93" s="34">
        <f>'申込書'!$AA$5</f>
      </c>
    </row>
    <row r="94" spans="1:10" ht="12">
      <c r="A94">
        <f>IF('申込一覧表'!D98="","",'申込一覧表'!Z98)</f>
      </c>
      <c r="B94">
        <v>5</v>
      </c>
      <c r="C94" s="30" t="str">
        <f>'申込一覧表'!AF98</f>
        <v>  </v>
      </c>
      <c r="D94" s="30" t="str">
        <f>'申込一覧表'!AE98</f>
        <v> </v>
      </c>
      <c r="E94" s="32">
        <f>'申込一覧表'!B98</f>
        <v>0</v>
      </c>
      <c r="F94" s="30">
        <f>'申込一覧表'!P98</f>
      </c>
      <c r="G94" s="30">
        <f>'申込一覧表'!AC98</f>
      </c>
      <c r="I94" s="30">
        <f>'申込一覧表'!AQ98</f>
        <v>0</v>
      </c>
      <c r="J94" s="34">
        <f>'申込書'!$AA$5</f>
      </c>
    </row>
    <row r="95" spans="1:10" ht="12">
      <c r="A95">
        <f>IF('申込一覧表'!D99="","",'申込一覧表'!Z99)</f>
      </c>
      <c r="B95">
        <v>5</v>
      </c>
      <c r="C95" s="30" t="str">
        <f>'申込一覧表'!AF99</f>
        <v>  </v>
      </c>
      <c r="D95" s="30" t="str">
        <f>'申込一覧表'!AE99</f>
        <v> </v>
      </c>
      <c r="E95" s="32">
        <f>'申込一覧表'!B99</f>
        <v>0</v>
      </c>
      <c r="F95" s="30">
        <f>'申込一覧表'!P99</f>
      </c>
      <c r="G95" s="30">
        <f>'申込一覧表'!AC99</f>
      </c>
      <c r="I95" s="30">
        <f>'申込一覧表'!AQ99</f>
        <v>0</v>
      </c>
      <c r="J95" s="34">
        <f>'申込書'!$AA$5</f>
      </c>
    </row>
    <row r="96" spans="1:10" ht="12">
      <c r="A96">
        <f>IF('申込一覧表'!D100="","",'申込一覧表'!Z100)</f>
      </c>
      <c r="B96">
        <v>5</v>
      </c>
      <c r="C96" s="30" t="str">
        <f>'申込一覧表'!AF100</f>
        <v>  </v>
      </c>
      <c r="D96" s="30" t="str">
        <f>'申込一覧表'!AE100</f>
        <v> </v>
      </c>
      <c r="E96" s="32">
        <f>'申込一覧表'!B100</f>
        <v>0</v>
      </c>
      <c r="F96" s="30">
        <f>'申込一覧表'!P100</f>
      </c>
      <c r="G96" s="30">
        <f>'申込一覧表'!AC100</f>
      </c>
      <c r="I96" s="30">
        <f>'申込一覧表'!AQ100</f>
        <v>0</v>
      </c>
      <c r="J96" s="34">
        <f>'申込書'!$AA$5</f>
      </c>
    </row>
    <row r="97" spans="1:10" ht="12">
      <c r="A97">
        <f>IF('申込一覧表'!D101="","",'申込一覧表'!Z101)</f>
      </c>
      <c r="B97">
        <v>5</v>
      </c>
      <c r="C97" s="30" t="str">
        <f>'申込一覧表'!AF101</f>
        <v>  </v>
      </c>
      <c r="D97" s="30" t="str">
        <f>'申込一覧表'!AE101</f>
        <v> </v>
      </c>
      <c r="E97" s="32">
        <f>'申込一覧表'!B101</f>
        <v>0</v>
      </c>
      <c r="F97" s="30">
        <f>'申込一覧表'!P101</f>
      </c>
      <c r="G97" s="30">
        <f>'申込一覧表'!AC101</f>
      </c>
      <c r="I97" s="30">
        <f>'申込一覧表'!AQ101</f>
        <v>0</v>
      </c>
      <c r="J97" s="34">
        <f>'申込書'!$AA$5</f>
      </c>
    </row>
    <row r="98" spans="1:10" ht="12">
      <c r="A98">
        <f>IF('申込一覧表'!D102="","",'申込一覧表'!Z102)</f>
      </c>
      <c r="B98">
        <v>5</v>
      </c>
      <c r="C98" s="30" t="str">
        <f>'申込一覧表'!AF102</f>
        <v>  </v>
      </c>
      <c r="D98" s="30" t="str">
        <f>'申込一覧表'!AE102</f>
        <v> </v>
      </c>
      <c r="E98" s="32">
        <f>'申込一覧表'!B102</f>
        <v>0</v>
      </c>
      <c r="F98" s="30">
        <f>'申込一覧表'!P102</f>
      </c>
      <c r="G98" s="30">
        <f>'申込一覧表'!AC102</f>
      </c>
      <c r="I98" s="30">
        <f>'申込一覧表'!AQ102</f>
        <v>0</v>
      </c>
      <c r="J98" s="34">
        <f>'申込書'!$AA$5</f>
      </c>
    </row>
    <row r="99" spans="1:10" ht="12">
      <c r="A99">
        <f>IF('申込一覧表'!D103="","",'申込一覧表'!Z103)</f>
      </c>
      <c r="B99">
        <v>5</v>
      </c>
      <c r="C99" s="30" t="str">
        <f>'申込一覧表'!AF103</f>
        <v>  </v>
      </c>
      <c r="D99" s="30" t="str">
        <f>'申込一覧表'!AE103</f>
        <v> </v>
      </c>
      <c r="E99" s="32">
        <f>'申込一覧表'!B103</f>
        <v>0</v>
      </c>
      <c r="F99" s="30">
        <f>'申込一覧表'!P103</f>
      </c>
      <c r="G99" s="30">
        <f>'申込一覧表'!AC103</f>
      </c>
      <c r="I99" s="30">
        <f>'申込一覧表'!AQ103</f>
        <v>0</v>
      </c>
      <c r="J99" s="34">
        <f>'申込書'!$AA$5</f>
      </c>
    </row>
    <row r="100" spans="1:10" ht="12">
      <c r="A100">
        <f>IF('申込一覧表'!D104="","",'申込一覧表'!Z104)</f>
      </c>
      <c r="B100">
        <v>5</v>
      </c>
      <c r="C100" s="30" t="str">
        <f>'申込一覧表'!AF104</f>
        <v>  </v>
      </c>
      <c r="D100" s="30" t="str">
        <f>'申込一覧表'!AE104</f>
        <v> </v>
      </c>
      <c r="E100" s="32">
        <f>'申込一覧表'!B104</f>
        <v>0</v>
      </c>
      <c r="F100" s="30">
        <f>'申込一覧表'!P104</f>
      </c>
      <c r="G100" s="30">
        <f>'申込一覧表'!AC104</f>
      </c>
      <c r="I100" s="30">
        <f>'申込一覧表'!AQ104</f>
        <v>0</v>
      </c>
      <c r="J100" s="34">
        <f>'申込書'!$AA$5</f>
      </c>
    </row>
    <row r="101" spans="1:10" ht="12">
      <c r="A101">
        <f>IF('申込一覧表'!D105="","",'申込一覧表'!Z105)</f>
      </c>
      <c r="B101">
        <v>5</v>
      </c>
      <c r="C101" s="30" t="str">
        <f>'申込一覧表'!AF105</f>
        <v>  </v>
      </c>
      <c r="D101" s="30" t="str">
        <f>'申込一覧表'!AE105</f>
        <v> </v>
      </c>
      <c r="E101" s="32">
        <f>'申込一覧表'!B105</f>
        <v>0</v>
      </c>
      <c r="F101" s="30">
        <f>'申込一覧表'!P105</f>
      </c>
      <c r="G101" s="30">
        <f>'申込一覧表'!AC105</f>
      </c>
      <c r="I101" s="30">
        <f>'申込一覧表'!AQ105</f>
        <v>0</v>
      </c>
      <c r="J101" s="34">
        <f>'申込書'!$AA$5</f>
      </c>
    </row>
    <row r="102" spans="1:10" ht="12">
      <c r="A102">
        <f>IF('申込一覧表'!D106="","",'申込一覧表'!Z106)</f>
      </c>
      <c r="B102">
        <v>5</v>
      </c>
      <c r="C102" s="30" t="str">
        <f>'申込一覧表'!AF106</f>
        <v>  </v>
      </c>
      <c r="D102" s="30" t="str">
        <f>'申込一覧表'!AE106</f>
        <v> </v>
      </c>
      <c r="E102" s="32">
        <f>'申込一覧表'!B106</f>
        <v>0</v>
      </c>
      <c r="F102" s="30">
        <f>'申込一覧表'!P106</f>
      </c>
      <c r="G102" s="30">
        <f>'申込一覧表'!AC106</f>
      </c>
      <c r="I102" s="30">
        <f>'申込一覧表'!AQ106</f>
        <v>0</v>
      </c>
      <c r="J102" s="34">
        <f>'申込書'!$AA$5</f>
      </c>
    </row>
    <row r="103" spans="1:10" ht="12">
      <c r="A103">
        <f>IF('申込一覧表'!D107="","",'申込一覧表'!Z107)</f>
      </c>
      <c r="B103">
        <v>5</v>
      </c>
      <c r="C103" s="30" t="str">
        <f>'申込一覧表'!AF107</f>
        <v>  </v>
      </c>
      <c r="D103" s="30" t="str">
        <f>'申込一覧表'!AE107</f>
        <v> </v>
      </c>
      <c r="E103" s="32">
        <f>'申込一覧表'!B107</f>
        <v>0</v>
      </c>
      <c r="F103" s="30">
        <f>'申込一覧表'!P107</f>
      </c>
      <c r="G103" s="30">
        <f>'申込一覧表'!AC107</f>
      </c>
      <c r="I103" s="30">
        <f>'申込一覧表'!AQ107</f>
        <v>0</v>
      </c>
      <c r="J103" s="34">
        <f>'申込書'!$AA$5</f>
      </c>
    </row>
    <row r="104" spans="1:10" ht="12">
      <c r="A104">
        <f>IF('申込一覧表'!D108="","",'申込一覧表'!Z108)</f>
      </c>
      <c r="B104">
        <v>5</v>
      </c>
      <c r="C104" s="30" t="str">
        <f>'申込一覧表'!AF108</f>
        <v>  </v>
      </c>
      <c r="D104" s="30" t="str">
        <f>'申込一覧表'!AE108</f>
        <v> </v>
      </c>
      <c r="E104" s="32">
        <f>'申込一覧表'!B108</f>
        <v>0</v>
      </c>
      <c r="F104" s="30">
        <f>'申込一覧表'!P108</f>
      </c>
      <c r="G104" s="30">
        <f>'申込一覧表'!AC108</f>
      </c>
      <c r="I104" s="30">
        <f>'申込一覧表'!AQ108</f>
        <v>0</v>
      </c>
      <c r="J104" s="34">
        <f>'申込書'!$AA$5</f>
      </c>
    </row>
    <row r="105" spans="1:10" ht="12">
      <c r="A105">
        <f>IF('申込一覧表'!D109="","",'申込一覧表'!Z109)</f>
      </c>
      <c r="B105">
        <v>5</v>
      </c>
      <c r="C105" s="30" t="str">
        <f>'申込一覧表'!AF109</f>
        <v>  </v>
      </c>
      <c r="D105" s="30" t="str">
        <f>'申込一覧表'!AE109</f>
        <v> </v>
      </c>
      <c r="E105" s="32">
        <f>'申込一覧表'!B109</f>
        <v>0</v>
      </c>
      <c r="F105" s="30">
        <f>'申込一覧表'!P109</f>
      </c>
      <c r="G105" s="30">
        <f>'申込一覧表'!AC109</f>
      </c>
      <c r="I105" s="30">
        <f>'申込一覧表'!AQ109</f>
        <v>0</v>
      </c>
      <c r="J105" s="34">
        <f>'申込書'!$AA$5</f>
      </c>
    </row>
    <row r="106" spans="1:10" ht="12">
      <c r="A106">
        <f>IF('申込一覧表'!D110="","",'申込一覧表'!Z110)</f>
      </c>
      <c r="B106">
        <v>5</v>
      </c>
      <c r="C106" s="30" t="str">
        <f>'申込一覧表'!AF110</f>
        <v>  </v>
      </c>
      <c r="D106" s="30" t="str">
        <f>'申込一覧表'!AE110</f>
        <v> </v>
      </c>
      <c r="E106" s="32">
        <f>'申込一覧表'!B110</f>
        <v>0</v>
      </c>
      <c r="F106" s="30">
        <f>'申込一覧表'!P110</f>
      </c>
      <c r="G106" s="30">
        <f>'申込一覧表'!AC110</f>
      </c>
      <c r="I106" s="30">
        <f>'申込一覧表'!AQ110</f>
        <v>0</v>
      </c>
      <c r="J106" s="34">
        <f>'申込書'!$AA$5</f>
      </c>
    </row>
    <row r="107" spans="1:10" ht="12">
      <c r="A107">
        <f>IF('申込一覧表'!D111="","",'申込一覧表'!Z111)</f>
      </c>
      <c r="B107">
        <v>5</v>
      </c>
      <c r="C107" s="30" t="str">
        <f>'申込一覧表'!AF111</f>
        <v>  </v>
      </c>
      <c r="D107" s="30" t="str">
        <f>'申込一覧表'!AE111</f>
        <v> </v>
      </c>
      <c r="E107" s="32">
        <f>'申込一覧表'!B111</f>
        <v>0</v>
      </c>
      <c r="F107" s="30">
        <f>'申込一覧表'!P111</f>
      </c>
      <c r="G107" s="30">
        <f>'申込一覧表'!AC111</f>
      </c>
      <c r="I107" s="30">
        <f>'申込一覧表'!AQ111</f>
        <v>0</v>
      </c>
      <c r="J107" s="34">
        <f>'申込書'!$AA$5</f>
      </c>
    </row>
    <row r="108" spans="1:10" ht="12">
      <c r="A108">
        <f>IF('申込一覧表'!D112="","",'申込一覧表'!Z112)</f>
      </c>
      <c r="B108">
        <v>5</v>
      </c>
      <c r="C108" s="30" t="str">
        <f>'申込一覧表'!AF112</f>
        <v>  </v>
      </c>
      <c r="D108" s="30" t="str">
        <f>'申込一覧表'!AE112</f>
        <v> </v>
      </c>
      <c r="E108" s="32">
        <f>'申込一覧表'!B112</f>
        <v>0</v>
      </c>
      <c r="F108" s="30">
        <f>'申込一覧表'!P112</f>
      </c>
      <c r="G108" s="30">
        <f>'申込一覧表'!AC112</f>
      </c>
      <c r="I108" s="30">
        <f>'申込一覧表'!AQ112</f>
        <v>0</v>
      </c>
      <c r="J108" s="34">
        <f>'申込書'!$AA$5</f>
      </c>
    </row>
    <row r="109" spans="1:10" ht="12">
      <c r="A109">
        <f>IF('申込一覧表'!D113="","",'申込一覧表'!Z113)</f>
      </c>
      <c r="B109">
        <v>5</v>
      </c>
      <c r="C109" s="30" t="str">
        <f>'申込一覧表'!AF113</f>
        <v>  </v>
      </c>
      <c r="D109" s="30" t="str">
        <f>'申込一覧表'!AE113</f>
        <v> </v>
      </c>
      <c r="E109" s="32">
        <f>'申込一覧表'!B113</f>
        <v>0</v>
      </c>
      <c r="F109" s="30">
        <f>'申込一覧表'!P113</f>
      </c>
      <c r="G109" s="30">
        <f>'申込一覧表'!AC113</f>
      </c>
      <c r="I109" s="30">
        <f>'申込一覧表'!AQ113</f>
        <v>0</v>
      </c>
      <c r="J109" s="34">
        <f>'申込書'!$AA$5</f>
      </c>
    </row>
    <row r="110" spans="1:10" ht="12">
      <c r="A110">
        <f>IF('申込一覧表'!D114="","",'申込一覧表'!Z114)</f>
      </c>
      <c r="B110">
        <v>5</v>
      </c>
      <c r="C110" s="30" t="str">
        <f>'申込一覧表'!AF114</f>
        <v>  </v>
      </c>
      <c r="D110" s="30" t="str">
        <f>'申込一覧表'!AE114</f>
        <v> </v>
      </c>
      <c r="E110" s="32">
        <f>'申込一覧表'!B114</f>
        <v>0</v>
      </c>
      <c r="F110" s="30">
        <f>'申込一覧表'!P114</f>
      </c>
      <c r="G110" s="30">
        <f>'申込一覧表'!AC114</f>
      </c>
      <c r="I110" s="30">
        <f>'申込一覧表'!AQ114</f>
        <v>0</v>
      </c>
      <c r="J110" s="34">
        <f>'申込書'!$AA$5</f>
      </c>
    </row>
    <row r="111" spans="1:10" ht="12">
      <c r="A111">
        <f>IF('申込一覧表'!D115="","",'申込一覧表'!Z115)</f>
      </c>
      <c r="B111">
        <v>5</v>
      </c>
      <c r="C111" s="30" t="str">
        <f>'申込一覧表'!AF115</f>
        <v>  </v>
      </c>
      <c r="D111" s="30" t="str">
        <f>'申込一覧表'!AE115</f>
        <v> </v>
      </c>
      <c r="E111" s="32">
        <f>'申込一覧表'!B115</f>
        <v>0</v>
      </c>
      <c r="F111" s="30">
        <f>'申込一覧表'!P115</f>
      </c>
      <c r="G111" s="30">
        <f>'申込一覧表'!AC115</f>
      </c>
      <c r="I111" s="30">
        <f>'申込一覧表'!AQ115</f>
        <v>0</v>
      </c>
      <c r="J111" s="34">
        <f>'申込書'!$AA$5</f>
      </c>
    </row>
    <row r="112" spans="1:10" ht="12">
      <c r="A112">
        <f>IF('申込一覧表'!D116="","",'申込一覧表'!Z116)</f>
      </c>
      <c r="B112">
        <v>5</v>
      </c>
      <c r="C112" s="30" t="str">
        <f>'申込一覧表'!AF116</f>
        <v>  </v>
      </c>
      <c r="D112" s="30" t="str">
        <f>'申込一覧表'!AE116</f>
        <v> </v>
      </c>
      <c r="E112" s="32">
        <f>'申込一覧表'!B116</f>
        <v>0</v>
      </c>
      <c r="F112" s="30">
        <f>'申込一覧表'!P116</f>
      </c>
      <c r="G112" s="30">
        <f>'申込一覧表'!AC116</f>
      </c>
      <c r="I112" s="30">
        <f>'申込一覧表'!AQ116</f>
        <v>0</v>
      </c>
      <c r="J112" s="34">
        <f>'申込書'!$AA$5</f>
      </c>
    </row>
    <row r="113" spans="1:10" ht="12">
      <c r="A113">
        <f>IF('申込一覧表'!D117="","",'申込一覧表'!Z117)</f>
      </c>
      <c r="B113">
        <v>5</v>
      </c>
      <c r="C113" s="30" t="str">
        <f>'申込一覧表'!AF117</f>
        <v>  </v>
      </c>
      <c r="D113" s="30" t="str">
        <f>'申込一覧表'!AE117</f>
        <v> </v>
      </c>
      <c r="E113" s="32">
        <f>'申込一覧表'!B117</f>
        <v>0</v>
      </c>
      <c r="F113" s="30">
        <f>'申込一覧表'!P117</f>
      </c>
      <c r="G113" s="30">
        <f>'申込一覧表'!AC117</f>
      </c>
      <c r="I113" s="30">
        <f>'申込一覧表'!AQ117</f>
        <v>0</v>
      </c>
      <c r="J113" s="34">
        <f>'申込書'!$AA$5</f>
      </c>
    </row>
    <row r="114" spans="1:10" ht="12">
      <c r="A114">
        <f>IF('申込一覧表'!D118="","",'申込一覧表'!Z118)</f>
      </c>
      <c r="B114">
        <v>5</v>
      </c>
      <c r="C114" s="30" t="str">
        <f>'申込一覧表'!AF118</f>
        <v>  </v>
      </c>
      <c r="D114" s="30" t="str">
        <f>'申込一覧表'!AE118</f>
        <v> </v>
      </c>
      <c r="E114" s="32">
        <f>'申込一覧表'!B118</f>
        <v>0</v>
      </c>
      <c r="F114" s="30">
        <f>'申込一覧表'!P118</f>
      </c>
      <c r="G114" s="30">
        <f>'申込一覧表'!AC118</f>
      </c>
      <c r="I114" s="30">
        <f>'申込一覧表'!AQ118</f>
        <v>0</v>
      </c>
      <c r="J114" s="34">
        <f>'申込書'!$AA$5</f>
      </c>
    </row>
    <row r="115" spans="1:10" ht="12">
      <c r="A115">
        <f>IF('申込一覧表'!D119="","",'申込一覧表'!Z119)</f>
      </c>
      <c r="B115">
        <v>5</v>
      </c>
      <c r="C115" s="30" t="str">
        <f>'申込一覧表'!AF119</f>
        <v>  </v>
      </c>
      <c r="D115" s="30" t="str">
        <f>'申込一覧表'!AE119</f>
        <v> </v>
      </c>
      <c r="E115" s="32">
        <f>'申込一覧表'!B119</f>
        <v>0</v>
      </c>
      <c r="F115" s="30">
        <f>'申込一覧表'!P119</f>
      </c>
      <c r="G115" s="30">
        <f>'申込一覧表'!AC119</f>
      </c>
      <c r="I115" s="30">
        <f>'申込一覧表'!AQ119</f>
        <v>0</v>
      </c>
      <c r="J115" s="34">
        <f>'申込書'!$AA$5</f>
      </c>
    </row>
    <row r="116" spans="1:10" ht="12">
      <c r="A116">
        <f>IF('申込一覧表'!D120="","",'申込一覧表'!Z120)</f>
      </c>
      <c r="B116">
        <v>5</v>
      </c>
      <c r="C116" s="30" t="str">
        <f>'申込一覧表'!AF120</f>
        <v>  </v>
      </c>
      <c r="D116" s="30" t="str">
        <f>'申込一覧表'!AE120</f>
        <v> </v>
      </c>
      <c r="E116" s="32">
        <f>'申込一覧表'!B120</f>
        <v>0</v>
      </c>
      <c r="F116" s="30">
        <f>'申込一覧表'!P120</f>
      </c>
      <c r="G116" s="30">
        <f>'申込一覧表'!AC120</f>
      </c>
      <c r="I116" s="30">
        <f>'申込一覧表'!AQ120</f>
        <v>0</v>
      </c>
      <c r="J116" s="34">
        <f>'申込書'!$AA$5</f>
      </c>
    </row>
    <row r="117" spans="1:10" ht="12">
      <c r="A117">
        <f>IF('申込一覧表'!D121="","",'申込一覧表'!Z121)</f>
      </c>
      <c r="B117">
        <v>5</v>
      </c>
      <c r="C117" s="30" t="str">
        <f>'申込一覧表'!AF121</f>
        <v>  </v>
      </c>
      <c r="D117" s="30" t="str">
        <f>'申込一覧表'!AE121</f>
        <v> </v>
      </c>
      <c r="E117" s="32">
        <f>'申込一覧表'!B121</f>
        <v>0</v>
      </c>
      <c r="F117" s="30">
        <f>'申込一覧表'!P121</f>
      </c>
      <c r="G117" s="30">
        <f>'申込一覧表'!AC121</f>
      </c>
      <c r="I117" s="30">
        <f>'申込一覧表'!AQ121</f>
        <v>0</v>
      </c>
      <c r="J117" s="34">
        <f>'申込書'!$AA$5</f>
      </c>
    </row>
    <row r="118" spans="1:10" ht="12">
      <c r="A118">
        <f>IF('申込一覧表'!D122="","",'申込一覧表'!Z122)</f>
      </c>
      <c r="B118">
        <v>5</v>
      </c>
      <c r="C118" s="30" t="str">
        <f>'申込一覧表'!AF122</f>
        <v>  </v>
      </c>
      <c r="D118" s="30" t="str">
        <f>'申込一覧表'!AE122</f>
        <v> </v>
      </c>
      <c r="E118" s="32">
        <f>'申込一覧表'!B122</f>
        <v>0</v>
      </c>
      <c r="F118" s="30">
        <f>'申込一覧表'!P122</f>
      </c>
      <c r="G118" s="30">
        <f>'申込一覧表'!AC122</f>
      </c>
      <c r="I118" s="30">
        <f>'申込一覧表'!AQ122</f>
        <v>0</v>
      </c>
      <c r="J118" s="34">
        <f>'申込書'!$AA$5</f>
      </c>
    </row>
    <row r="119" spans="1:10" ht="12">
      <c r="A119">
        <f>IF('申込一覧表'!D123="","",'申込一覧表'!Z123)</f>
      </c>
      <c r="B119">
        <v>5</v>
      </c>
      <c r="C119" s="30" t="str">
        <f>'申込一覧表'!AF123</f>
        <v>  </v>
      </c>
      <c r="D119" s="30" t="str">
        <f>'申込一覧表'!AE123</f>
        <v> </v>
      </c>
      <c r="E119" s="32">
        <f>'申込一覧表'!B123</f>
        <v>0</v>
      </c>
      <c r="F119" s="30">
        <f>'申込一覧表'!P123</f>
      </c>
      <c r="G119" s="30">
        <f>'申込一覧表'!AC123</f>
      </c>
      <c r="I119" s="30">
        <f>'申込一覧表'!AQ123</f>
        <v>0</v>
      </c>
      <c r="J119" s="34">
        <f>'申込書'!$AA$5</f>
      </c>
    </row>
    <row r="120" spans="1:10" ht="12">
      <c r="A120">
        <f>IF('申込一覧表'!D124="","",'申込一覧表'!Z124)</f>
      </c>
      <c r="B120">
        <v>5</v>
      </c>
      <c r="C120" s="30" t="str">
        <f>'申込一覧表'!AF124</f>
        <v>  </v>
      </c>
      <c r="D120" s="30" t="str">
        <f>'申込一覧表'!AE124</f>
        <v> </v>
      </c>
      <c r="E120" s="32">
        <f>'申込一覧表'!B124</f>
        <v>0</v>
      </c>
      <c r="F120" s="30">
        <f>'申込一覧表'!P124</f>
      </c>
      <c r="G120" s="30">
        <f>'申込一覧表'!AC124</f>
      </c>
      <c r="I120" s="30">
        <f>'申込一覧表'!AQ124</f>
        <v>0</v>
      </c>
      <c r="J120" s="34">
        <f>'申込書'!$AA$5</f>
      </c>
    </row>
    <row r="121" spans="1:10" ht="12">
      <c r="A121">
        <f>IF('申込一覧表'!D125="","",'申込一覧表'!Z125)</f>
      </c>
      <c r="B121">
        <v>5</v>
      </c>
      <c r="C121" s="30" t="str">
        <f>'申込一覧表'!AF125</f>
        <v>  </v>
      </c>
      <c r="D121" s="30" t="str">
        <f>'申込一覧表'!AE125</f>
        <v> </v>
      </c>
      <c r="E121" s="32">
        <f>'申込一覧表'!B125</f>
        <v>0</v>
      </c>
      <c r="F121" s="30">
        <f>'申込一覧表'!P125</f>
      </c>
      <c r="G121" s="30">
        <f>'申込一覧表'!AC125</f>
      </c>
      <c r="I121" s="30">
        <f>'申込一覧表'!AQ125</f>
        <v>0</v>
      </c>
      <c r="J121" s="34">
        <f>'申込書'!$AA$5</f>
      </c>
    </row>
    <row r="122" spans="1:10" ht="12">
      <c r="A122">
        <f>IF('申込一覧表'!D126="","",'申込一覧表'!Z126)</f>
      </c>
      <c r="B122">
        <v>5</v>
      </c>
      <c r="C122" s="30" t="str">
        <f>'申込一覧表'!AF126</f>
        <v>  </v>
      </c>
      <c r="D122" s="30" t="str">
        <f>'申込一覧表'!AE126</f>
        <v> </v>
      </c>
      <c r="E122" s="32">
        <f>'申込一覧表'!B126</f>
        <v>0</v>
      </c>
      <c r="F122" s="30">
        <f>'申込一覧表'!P126</f>
      </c>
      <c r="G122" s="30">
        <f>'申込一覧表'!AC126</f>
      </c>
      <c r="I122" s="30">
        <f>'申込一覧表'!AQ126</f>
        <v>0</v>
      </c>
      <c r="J122" s="34">
        <f>'申込書'!$AA$5</f>
      </c>
    </row>
    <row r="123" spans="1:10" ht="12">
      <c r="A123" s="25">
        <f>IF('申込一覧表'!D127="","",'申込一覧表'!Z127)</f>
      </c>
      <c r="B123" s="25">
        <v>5</v>
      </c>
      <c r="C123" s="25" t="str">
        <f>'申込一覧表'!AF127</f>
        <v>  </v>
      </c>
      <c r="D123" s="25" t="str">
        <f>'申込一覧表'!AE127</f>
        <v> </v>
      </c>
      <c r="E123" s="26">
        <f>'申込一覧表'!B127</f>
        <v>0</v>
      </c>
      <c r="F123" s="25">
        <f>'申込一覧表'!P127</f>
      </c>
      <c r="G123" s="25">
        <f>'申込一覧表'!AC127</f>
      </c>
      <c r="H123" s="25"/>
      <c r="I123" s="25">
        <f>'申込一覧表'!AQ127</f>
        <v>0</v>
      </c>
      <c r="J123" s="35">
        <f>'申込書'!$AA$5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大月　岳彦</dc:creator>
  <cp:keywords/>
  <dc:description/>
  <cp:lastModifiedBy>Takao Matsuzaki</cp:lastModifiedBy>
  <cp:lastPrinted>2011-07-07T06:47:02Z</cp:lastPrinted>
  <dcterms:created xsi:type="dcterms:W3CDTF">2003-04-18T11:12:20Z</dcterms:created>
  <dcterms:modified xsi:type="dcterms:W3CDTF">2011-10-04T05:49:41Z</dcterms:modified>
  <cp:category/>
  <cp:version/>
  <cp:contentType/>
  <cp:contentStatus/>
</cp:coreProperties>
</file>